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netorgft4648827-my.sharepoint.com/personal/minhee_jung_elevationequity_com/Documents/Elevation/Deal-Project/1. Portfolio Management/2. London/Financials/펀드 평가 요청자료/비시장성지분증권 공정가치 평가관련 자료요청_202404 기준/"/>
    </mc:Choice>
  </mc:AlternateContent>
  <xr:revisionPtr revIDLastSave="203" documentId="8_{A3AE0F5C-4603-4B2B-B272-6ABB96FB42A8}" xr6:coauthVersionLast="47" xr6:coauthVersionMax="47" xr10:uidLastSave="{9F981DD0-77CD-44BE-B283-4D67C43BC292}"/>
  <bookViews>
    <workbookView xWindow="28680" yWindow="-120" windowWidth="29040" windowHeight="15720" tabRatio="742" xr2:uid="{00000000-000D-0000-FFFF-FFFF00000000}"/>
  </bookViews>
  <sheets>
    <sheet name="수정된 사항" sheetId="53" r:id="rId1"/>
    <sheet name="펀드 요청자료" sheetId="16" r:id="rId2"/>
    <sheet name="1-1(펀드 BS)" sheetId="43" r:id="rId3"/>
    <sheet name="PEF_BS" sheetId="49" r:id="rId4"/>
    <sheet name="PEF_PL" sheetId="50" r:id="rId5"/>
    <sheet name="1-2(투자자산현황)" sheetId="44" r:id="rId6"/>
    <sheet name="SPC_BS" sheetId="51" r:id="rId7"/>
    <sheet name="SPC_PL" sheetId="52" r:id="rId8"/>
    <sheet name="1-3(출자금현황)" sheetId="45" r:id="rId9"/>
    <sheet name="1-4" sheetId="46" r:id="rId10"/>
    <sheet name="1-5" sheetId="47" r:id="rId11"/>
    <sheet name="2-1(파생발행정보)" sheetId="42" r:id="rId12"/>
    <sheet name="3(평가 숨기기)" sheetId="48" state="hidden" r:id="rId13"/>
  </sheets>
  <externalReferences>
    <externalReference r:id="rId14"/>
  </externalReferences>
  <definedNames>
    <definedName name="_xlnm.Print_Area" localSheetId="1">'펀드 요청자료'!$B$1:$E$18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3" l="1"/>
  <c r="F25" i="53"/>
  <c r="E24" i="53" s="1"/>
  <c r="F24" i="53"/>
  <c r="F15" i="53"/>
  <c r="E15" i="53"/>
  <c r="D58" i="43"/>
  <c r="D55" i="43"/>
  <c r="D54" i="43"/>
  <c r="D53" i="43"/>
  <c r="D52" i="43"/>
  <c r="D51" i="43"/>
  <c r="D50" i="43"/>
  <c r="D49" i="43"/>
  <c r="D57" i="43" s="1"/>
  <c r="D59" i="43" s="1"/>
  <c r="C49" i="43"/>
  <c r="C52" i="43"/>
  <c r="C58" i="43"/>
  <c r="E23" i="53" l="1"/>
  <c r="C55" i="43"/>
  <c r="C54" i="43"/>
  <c r="C53" i="43" s="1"/>
  <c r="C51" i="43"/>
  <c r="C50" i="43"/>
  <c r="D37" i="43"/>
  <c r="C37" i="43"/>
  <c r="D36" i="43"/>
  <c r="D38" i="43" s="1"/>
  <c r="C36" i="43"/>
  <c r="C38" i="43" s="1"/>
  <c r="D29" i="43"/>
  <c r="D28" i="43" s="1"/>
  <c r="D34" i="43" s="1"/>
  <c r="C29" i="43"/>
  <c r="D23" i="43"/>
  <c r="C23" i="43"/>
  <c r="D21" i="43"/>
  <c r="D20" i="43" s="1"/>
  <c r="C21" i="43"/>
  <c r="D17" i="43"/>
  <c r="D16" i="43" s="1"/>
  <c r="C17" i="43"/>
  <c r="C16" i="43" s="1"/>
  <c r="C14" i="43" s="1"/>
  <c r="D15" i="43"/>
  <c r="C15" i="43"/>
  <c r="C28" i="43"/>
  <c r="C34" i="43" s="1"/>
  <c r="C20" i="43" l="1"/>
  <c r="D14" i="43"/>
  <c r="D60" i="43"/>
  <c r="C26" i="43"/>
  <c r="C57" i="43"/>
  <c r="C59" i="43" s="1"/>
  <c r="C60" i="43" s="1"/>
  <c r="C39" i="43"/>
  <c r="C40" i="43" s="1"/>
  <c r="D26" i="43"/>
  <c r="D39" i="43"/>
  <c r="D40" i="43" l="1"/>
  <c r="J8" i="44" l="1"/>
  <c r="L8" i="44" s="1"/>
  <c r="S8" i="44" s="1"/>
  <c r="F8" i="44"/>
  <c r="H8" i="44" s="1"/>
  <c r="D8" i="44"/>
  <c r="C8" i="44"/>
  <c r="B8" i="44"/>
  <c r="C4" i="44" l="1"/>
  <c r="O13" i="45"/>
  <c r="L13" i="45"/>
  <c r="M13" i="45" s="1"/>
  <c r="L14" i="45"/>
  <c r="M14" i="45" s="1"/>
  <c r="L15" i="45"/>
  <c r="M15" i="45" s="1"/>
  <c r="L16" i="45"/>
  <c r="O16" i="45" s="1"/>
  <c r="C8" i="46"/>
  <c r="G10" i="45"/>
  <c r="M16" i="45" l="1"/>
  <c r="O15" i="45"/>
  <c r="O14" i="45"/>
  <c r="L17" i="45"/>
  <c r="I9" i="44"/>
  <c r="K16" i="43" s="1"/>
  <c r="F9" i="44"/>
  <c r="J9" i="44"/>
  <c r="C6" i="47"/>
  <c r="C5" i="47"/>
  <c r="C4" i="46"/>
  <c r="D8" i="45"/>
  <c r="K9" i="44" l="1"/>
  <c r="B41" i="48"/>
  <c r="B42" i="48"/>
  <c r="B43" i="48"/>
  <c r="B44" i="48"/>
  <c r="B45" i="48"/>
  <c r="B46" i="48"/>
  <c r="B47" i="48"/>
  <c r="B48" i="48"/>
  <c r="B49" i="48"/>
  <c r="B50" i="48"/>
  <c r="B30" i="48"/>
  <c r="B31" i="48"/>
  <c r="B32" i="48"/>
  <c r="B33" i="48"/>
  <c r="B34" i="48"/>
  <c r="B35" i="48"/>
  <c r="B36" i="48"/>
  <c r="B37" i="48"/>
  <c r="B38" i="48"/>
  <c r="B39" i="48"/>
  <c r="B40" i="48"/>
  <c r="B27" i="48"/>
  <c r="B28" i="48"/>
  <c r="B29" i="48"/>
  <c r="B26" i="48"/>
  <c r="D8" i="48"/>
  <c r="D9" i="48"/>
  <c r="D10" i="48"/>
  <c r="D11" i="48"/>
  <c r="D12" i="48"/>
  <c r="E12" i="48"/>
  <c r="D13" i="48"/>
  <c r="E13" i="48"/>
  <c r="D14" i="48"/>
  <c r="E14" i="48"/>
  <c r="D15" i="48"/>
  <c r="D16" i="48"/>
  <c r="D17" i="48"/>
  <c r="D18" i="48"/>
  <c r="D7" i="48"/>
  <c r="C8" i="48"/>
  <c r="C9" i="48"/>
  <c r="C10" i="48"/>
  <c r="C11" i="48"/>
  <c r="C12" i="48"/>
  <c r="C13" i="48"/>
  <c r="C14" i="48"/>
  <c r="C15" i="48"/>
  <c r="C16" i="48"/>
  <c r="C17" i="48"/>
  <c r="C18" i="48"/>
  <c r="C7" i="48"/>
  <c r="D61" i="48"/>
  <c r="D19" i="48" l="1"/>
  <c r="F9" i="48" l="1"/>
  <c r="F13" i="48"/>
  <c r="F17" i="48"/>
  <c r="F15" i="48"/>
  <c r="F7" i="48"/>
  <c r="F12" i="48"/>
  <c r="F10" i="48"/>
  <c r="F14" i="48"/>
  <c r="F18" i="48"/>
  <c r="F11" i="48"/>
  <c r="F8" i="48"/>
  <c r="F16" i="48"/>
  <c r="F19" i="48" l="1"/>
  <c r="C74" i="48" l="1"/>
  <c r="D74" i="48" s="1"/>
  <c r="C75" i="48"/>
  <c r="C76" i="48"/>
  <c r="D76" i="48" s="1"/>
  <c r="C77" i="48"/>
  <c r="C73" i="48"/>
  <c r="C66" i="48"/>
  <c r="D66" i="48" s="1"/>
  <c r="C67" i="48"/>
  <c r="D67" i="48" s="1"/>
  <c r="C68" i="48"/>
  <c r="D68" i="48" s="1"/>
  <c r="C69" i="48"/>
  <c r="C65" i="48"/>
  <c r="D65" i="48" s="1"/>
  <c r="C63" i="48"/>
  <c r="C62" i="48"/>
  <c r="C60" i="48"/>
  <c r="D60" i="48" s="1"/>
  <c r="D59" i="48" s="1"/>
  <c r="E8" i="48"/>
  <c r="E9" i="48"/>
  <c r="E10" i="48"/>
  <c r="E11" i="48"/>
  <c r="E15" i="48"/>
  <c r="E16" i="48"/>
  <c r="E17" i="48"/>
  <c r="E18" i="48"/>
  <c r="E7" i="48"/>
  <c r="E19" i="48" l="1"/>
  <c r="D64" i="48"/>
  <c r="D70" i="48" s="1"/>
  <c r="C72" i="48"/>
  <c r="C78" i="48" s="1"/>
  <c r="D73" i="48"/>
  <c r="D72" i="48" s="1"/>
  <c r="D78" i="48" s="1"/>
  <c r="C64" i="48"/>
  <c r="C61" i="48"/>
  <c r="C59" i="48" s="1"/>
  <c r="C79" i="48" l="1"/>
  <c r="C70" i="48"/>
  <c r="M17" i="45" l="1"/>
  <c r="C80" i="48" s="1"/>
  <c r="C81" i="48" s="1"/>
  <c r="K17" i="45"/>
  <c r="J17" i="45"/>
  <c r="I17" i="45"/>
  <c r="H17" i="45"/>
  <c r="G17" i="45"/>
  <c r="F17" i="45"/>
  <c r="E17" i="45"/>
  <c r="M9" i="44"/>
  <c r="H9" i="44"/>
  <c r="G9" i="44"/>
  <c r="N15" i="45" l="1"/>
  <c r="N14" i="45"/>
  <c r="N16" i="45"/>
  <c r="L9" i="44"/>
  <c r="S9" i="44"/>
  <c r="H10" i="45"/>
  <c r="F10" i="45"/>
  <c r="I10" i="45"/>
  <c r="J10" i="45"/>
  <c r="K10" i="45"/>
  <c r="N13" i="45"/>
  <c r="C31" i="47"/>
  <c r="E31" i="47" s="1"/>
  <c r="C26" i="47"/>
  <c r="E26" i="47" s="1"/>
  <c r="C21" i="47"/>
  <c r="E21" i="47" s="1"/>
  <c r="N17" i="45" l="1"/>
</calcChain>
</file>

<file path=xl/sharedStrings.xml><?xml version="1.0" encoding="utf-8"?>
<sst xmlns="http://schemas.openxmlformats.org/spreadsheetml/2006/main" count="476" uniqueCount="349">
  <si>
    <t>사채이율</t>
  </si>
  <si>
    <t>발행일</t>
  </si>
  <si>
    <t>만기일</t>
  </si>
  <si>
    <t>기초자산</t>
  </si>
  <si>
    <t>전환비율</t>
  </si>
  <si>
    <t>행사기간</t>
  </si>
  <si>
    <t>시작일</t>
  </si>
  <si>
    <t>종료일</t>
  </si>
  <si>
    <t>콜조항</t>
  </si>
  <si>
    <t>행사가격</t>
  </si>
  <si>
    <t>풋조항</t>
  </si>
  <si>
    <t>최초 조정일</t>
  </si>
  <si>
    <t>조정주기</t>
  </si>
  <si>
    <t>Floor</t>
  </si>
  <si>
    <t>특이사항</t>
  </si>
  <si>
    <t>발행인 상호</t>
  </si>
  <si>
    <t>투자자산현황 및 내역(투자시점, 투자회사, 투자의 형태, 투자주식수, 투자금액 등)</t>
    <phoneticPr fontId="5" type="noConversion"/>
  </si>
  <si>
    <t>.</t>
    <phoneticPr fontId="5" type="noConversion"/>
  </si>
  <si>
    <t>합 계</t>
  </si>
  <si>
    <t>(단위: 백만원, 좌, %)</t>
    <phoneticPr fontId="5" type="noConversion"/>
  </si>
  <si>
    <t xml:space="preserve"> * 납입출자금(=최초출자금)은 Capital Call에 의한 출자금 납입금액으로, 통상 우선손실충당금 산정의 기준이 됨.</t>
    <phoneticPr fontId="6" type="noConversion"/>
  </si>
  <si>
    <t>※ 규약 우선손실충당부분 발췌</t>
    <phoneticPr fontId="5" type="noConversion"/>
  </si>
  <si>
    <t>(단위: 원)</t>
    <phoneticPr fontId="6" type="noConversion"/>
  </si>
  <si>
    <t>구분</t>
    <phoneticPr fontId="6" type="noConversion"/>
  </si>
  <si>
    <t>약정출자금</t>
    <phoneticPr fontId="6" type="noConversion"/>
  </si>
  <si>
    <t>최초출자</t>
    <phoneticPr fontId="6" type="noConversion"/>
  </si>
  <si>
    <t>잔여출자금(원본)</t>
    <phoneticPr fontId="6" type="noConversion"/>
  </si>
  <si>
    <t>합계</t>
    <phoneticPr fontId="6" type="noConversion"/>
  </si>
  <si>
    <t>우선손실충당 관련 규정(정관 등에 명시된 기타 특이사항)</t>
    <phoneticPr fontId="5" type="noConversion"/>
  </si>
  <si>
    <t>펀드 요청자료</t>
    <phoneticPr fontId="5" type="noConversion"/>
  </si>
  <si>
    <t>계약서 미제공시</t>
    <phoneticPr fontId="5" type="noConversion"/>
  </si>
  <si>
    <t>▣ 전환사채/교환사채/신주인수권부사채</t>
    <phoneticPr fontId="6" type="noConversion"/>
  </si>
  <si>
    <t>구    분</t>
    <phoneticPr fontId="6" type="noConversion"/>
  </si>
  <si>
    <t>주요 내용</t>
    <phoneticPr fontId="6" type="noConversion"/>
  </si>
  <si>
    <t>발행인 상호 및 회차</t>
    <phoneticPr fontId="6" type="noConversion"/>
  </si>
  <si>
    <t>발행형태(CB/BW/EB, 분리형/비분리형)</t>
    <phoneticPr fontId="6" type="noConversion"/>
  </si>
  <si>
    <t>권면총액</t>
    <phoneticPr fontId="6" type="noConversion"/>
  </si>
  <si>
    <t>이자지급주기</t>
    <phoneticPr fontId="6" type="noConversion"/>
  </si>
  <si>
    <t>표면이율</t>
    <phoneticPr fontId="6" type="noConversion"/>
  </si>
  <si>
    <t>보장이율(단/복리)</t>
    <phoneticPr fontId="6" type="noConversion"/>
  </si>
  <si>
    <t>납입일</t>
    <phoneticPr fontId="6" type="noConversion"/>
  </si>
  <si>
    <t>행사가격(평가일 기준)</t>
    <phoneticPr fontId="6" type="noConversion"/>
  </si>
  <si>
    <t>리픽싱
(Refixing)</t>
    <phoneticPr fontId="6" type="noConversion"/>
  </si>
  <si>
    <t>기타 특이사항</t>
    <phoneticPr fontId="6" type="noConversion"/>
  </si>
  <si>
    <t>예시) 50% Issuer Call, 만기연장조항, 담보사항 등</t>
    <phoneticPr fontId="6" type="noConversion"/>
  </si>
  <si>
    <t>▣ 전환우선주/상환우선주/전환상환우선주</t>
    <phoneticPr fontId="6" type="noConversion"/>
  </si>
  <si>
    <t>발행일</t>
    <phoneticPr fontId="6" type="noConversion"/>
  </si>
  <si>
    <t>발행금액</t>
    <phoneticPr fontId="6" type="noConversion"/>
  </si>
  <si>
    <t>1주당 액면금액</t>
    <phoneticPr fontId="6" type="noConversion"/>
  </si>
  <si>
    <t>1주당 발행금액(발행일 기준)</t>
    <phoneticPr fontId="6" type="noConversion"/>
  </si>
  <si>
    <t>1주당 발행금액(평가일 기준)</t>
    <phoneticPr fontId="6" type="noConversion"/>
  </si>
  <si>
    <t>배당률(액면금액/발행금액 기준 구분)</t>
    <phoneticPr fontId="6" type="noConversion"/>
  </si>
  <si>
    <t>존속기간 만료일</t>
    <phoneticPr fontId="6" type="noConversion"/>
  </si>
  <si>
    <t>전환주식</t>
    <phoneticPr fontId="6" type="noConversion"/>
  </si>
  <si>
    <t>전환가격</t>
    <phoneticPr fontId="6" type="noConversion"/>
  </si>
  <si>
    <t>전환비율</t>
    <phoneticPr fontId="6" type="noConversion"/>
  </si>
  <si>
    <t>전환기간</t>
    <phoneticPr fontId="6" type="noConversion"/>
  </si>
  <si>
    <t>상환기간</t>
    <phoneticPr fontId="6" type="noConversion"/>
  </si>
  <si>
    <t>상환보장수익률(or 상환금액 계산 방법)</t>
    <phoneticPr fontId="6" type="noConversion"/>
  </si>
  <si>
    <t>▣ 주식매도선택권/주식매수선택권</t>
    <phoneticPr fontId="6" type="noConversion"/>
  </si>
  <si>
    <t>거래상대방</t>
    <phoneticPr fontId="6" type="noConversion"/>
  </si>
  <si>
    <t>계약체결일</t>
    <phoneticPr fontId="6" type="noConversion"/>
  </si>
  <si>
    <t>1주당 매입금액</t>
    <phoneticPr fontId="6" type="noConversion"/>
  </si>
  <si>
    <t>1주당 매입금액(평가일 기준)</t>
    <phoneticPr fontId="6" type="noConversion"/>
  </si>
  <si>
    <t>대상주식</t>
    <phoneticPr fontId="6" type="noConversion"/>
  </si>
  <si>
    <t>대상주식수</t>
    <phoneticPr fontId="6" type="noConversion"/>
  </si>
  <si>
    <t>행사시작일</t>
    <phoneticPr fontId="6" type="noConversion"/>
  </si>
  <si>
    <t>행사종료일</t>
    <phoneticPr fontId="6" type="noConversion"/>
  </si>
  <si>
    <t>보장수익률(단/복리 체크)</t>
    <phoneticPr fontId="6" type="noConversion"/>
  </si>
  <si>
    <t>행사조건</t>
    <phoneticPr fontId="6" type="noConversion"/>
  </si>
  <si>
    <t>정산방법</t>
    <phoneticPr fontId="6" type="noConversion"/>
  </si>
  <si>
    <t>현금정산일</t>
    <phoneticPr fontId="6" type="noConversion"/>
  </si>
  <si>
    <t>납입출자금
(투자기구전체)</t>
    <phoneticPr fontId="6" type="noConversion"/>
  </si>
  <si>
    <t>우선손실충당
한도비율</t>
    <phoneticPr fontId="6" type="noConversion"/>
  </si>
  <si>
    <t>GP우선손실
충당한도금액</t>
    <phoneticPr fontId="6" type="noConversion"/>
  </si>
  <si>
    <t>투자형태</t>
    <phoneticPr fontId="6" type="noConversion"/>
  </si>
  <si>
    <t>출자좌수</t>
    <phoneticPr fontId="5" type="noConversion"/>
  </si>
  <si>
    <t>출자비율</t>
    <phoneticPr fontId="5" type="noConversion"/>
  </si>
  <si>
    <t>잔여투자주식수</t>
    <phoneticPr fontId="6" type="noConversion"/>
  </si>
  <si>
    <t>평가기준일</t>
    <phoneticPr fontId="5" type="noConversion"/>
  </si>
  <si>
    <t>재무제표일</t>
    <phoneticPr fontId="5" type="noConversion"/>
  </si>
  <si>
    <t>(2) 원본 분배</t>
    <phoneticPr fontId="5" type="noConversion"/>
  </si>
  <si>
    <t>(3) 이익 분배</t>
    <phoneticPr fontId="5" type="noConversion"/>
  </si>
  <si>
    <t>1. 아래 금액을 기재해 주십시요</t>
    <phoneticPr fontId="5" type="noConversion"/>
  </si>
  <si>
    <t>2. 예상회계처리</t>
    <phoneticPr fontId="5" type="noConversion"/>
  </si>
  <si>
    <t>(1) 원본 납입</t>
    <phoneticPr fontId="5" type="noConversion"/>
  </si>
  <si>
    <t>현금</t>
    <phoneticPr fontId="5" type="noConversion"/>
  </si>
  <si>
    <t>출자금</t>
    <phoneticPr fontId="5" type="noConversion"/>
  </si>
  <si>
    <t>출자금</t>
    <phoneticPr fontId="5" type="noConversion"/>
  </si>
  <si>
    <t>재무제표일</t>
    <phoneticPr fontId="5" type="noConversion"/>
  </si>
  <si>
    <t>자산총계</t>
  </si>
  <si>
    <t xml:space="preserve"> (1) 현금 및 현금성자산</t>
    <phoneticPr fontId="5" type="noConversion"/>
  </si>
  <si>
    <t xml:space="preserve"> (2) 유가증권</t>
    <phoneticPr fontId="5" type="noConversion"/>
  </si>
  <si>
    <t>Ⅰ 운용자산</t>
    <phoneticPr fontId="5" type="noConversion"/>
  </si>
  <si>
    <t>Ⅱ 기타자산</t>
    <phoneticPr fontId="5" type="noConversion"/>
  </si>
  <si>
    <t xml:space="preserve"> (1) 미수이자</t>
    <phoneticPr fontId="5" type="noConversion"/>
  </si>
  <si>
    <t xml:space="preserve"> (2) 미수금</t>
    <phoneticPr fontId="5" type="noConversion"/>
  </si>
  <si>
    <t xml:space="preserve"> (3) 당기법인세자산</t>
    <phoneticPr fontId="5" type="noConversion"/>
  </si>
  <si>
    <t xml:space="preserve">부채총계 </t>
    <phoneticPr fontId="5" type="noConversion"/>
  </si>
  <si>
    <t>Ⅰ 기타부채</t>
    <phoneticPr fontId="5" type="noConversion"/>
  </si>
  <si>
    <t xml:space="preserve"> (2) 예수금</t>
    <phoneticPr fontId="5" type="noConversion"/>
  </si>
  <si>
    <t xml:space="preserve"> (3) 미지급배당금</t>
    <phoneticPr fontId="5" type="noConversion"/>
  </si>
  <si>
    <t>부채</t>
    <phoneticPr fontId="5" type="noConversion"/>
  </si>
  <si>
    <t>자산</t>
    <phoneticPr fontId="5" type="noConversion"/>
  </si>
  <si>
    <t>자본</t>
    <phoneticPr fontId="5" type="noConversion"/>
  </si>
  <si>
    <t>Ⅰ 출자금</t>
    <phoneticPr fontId="5" type="noConversion"/>
  </si>
  <si>
    <t>Ⅱ 이익잉여금(이월결손금)</t>
    <phoneticPr fontId="5" type="noConversion"/>
  </si>
  <si>
    <t>자본총계</t>
    <phoneticPr fontId="5" type="noConversion"/>
  </si>
  <si>
    <t>부채및자본총계</t>
    <phoneticPr fontId="5" type="noConversion"/>
  </si>
  <si>
    <t>손익계산서</t>
    <phoneticPr fontId="5" type="noConversion"/>
  </si>
  <si>
    <t>유가증권 장부금액은 1-2 투자자산현황의 투자자산 장부금액 합계와 일치해야합니다.</t>
    <phoneticPr fontId="5" type="noConversion"/>
  </si>
  <si>
    <t>1-3 출자금 잔액과 일치해야합니다.</t>
    <phoneticPr fontId="5" type="noConversion"/>
  </si>
  <si>
    <t xml:space="preserve">      지분증권</t>
    <phoneticPr fontId="5" type="noConversion"/>
  </si>
  <si>
    <t xml:space="preserve">      채무증권</t>
    <phoneticPr fontId="5" type="noConversion"/>
  </si>
  <si>
    <t>보통주, RCPS, CPS 등</t>
    <phoneticPr fontId="5" type="noConversion"/>
  </si>
  <si>
    <t>CB 등</t>
    <phoneticPr fontId="5" type="noConversion"/>
  </si>
  <si>
    <t xml:space="preserve"> (4) 기타자산 등</t>
    <phoneticPr fontId="5" type="noConversion"/>
  </si>
  <si>
    <t xml:space="preserve"> (4) 기타부채 등</t>
    <phoneticPr fontId="5" type="noConversion"/>
  </si>
  <si>
    <t xml:space="preserve"> (1) 미지급보수</t>
    <phoneticPr fontId="5" type="noConversion"/>
  </si>
  <si>
    <r>
      <t xml:space="preserve"> ** </t>
    </r>
    <r>
      <rPr>
        <sz val="11"/>
        <color theme="1"/>
        <rFont val="맑은 고딕"/>
        <family val="3"/>
        <charset val="129"/>
        <scheme val="minor"/>
      </rPr>
      <t>출자잔액은 납입출자금에서 출자금 원금배분금액을 차감한 금액으로 납입출자금과는 일치하지 않을 수 있음.</t>
    </r>
    <phoneticPr fontId="6" type="noConversion"/>
  </si>
  <si>
    <t>평가기준일과 재무제표일 사이에 발생한(발생예정인) 추가 납입액 또는 원본분배 / 이익분배 내역을 적어주시면 감사드리겠습니다.</t>
    <phoneticPr fontId="5" type="noConversion"/>
  </si>
  <si>
    <t>재무상태표의 경우 반드시 아래 양식에 맞춰서 기입부탁드립니다.(해당 계정과목명이 없는 경우에 계정과목은 추가하셔서 기재해주셔도 됩니다)</t>
    <phoneticPr fontId="5" type="noConversion"/>
  </si>
  <si>
    <t>손익계산서의 경우 자유로운 양식으로 재무상태표 아래 위치에 기재해주시면 됩니다.</t>
    <phoneticPr fontId="5" type="noConversion"/>
  </si>
  <si>
    <t>SPC가 있는 경우 본 시트를 복사해서 따로 작성해주셔도 됩니다.</t>
    <phoneticPr fontId="5" type="noConversion"/>
  </si>
  <si>
    <t>투자회사명</t>
    <phoneticPr fontId="6" type="noConversion"/>
  </si>
  <si>
    <t>최초투자금액</t>
    <phoneticPr fontId="6" type="noConversion"/>
  </si>
  <si>
    <t>잔여투자금액</t>
    <phoneticPr fontId="6" type="noConversion"/>
  </si>
  <si>
    <t>최초투자주식수</t>
    <phoneticPr fontId="6" type="noConversion"/>
  </si>
  <si>
    <t>변동주식수(+,-)</t>
    <phoneticPr fontId="6" type="noConversion"/>
  </si>
  <si>
    <t>추가투자금액/회수금액/감액금액
(+,-)</t>
    <phoneticPr fontId="6" type="noConversion"/>
  </si>
  <si>
    <t>코멘트</t>
    <phoneticPr fontId="6" type="noConversion"/>
  </si>
  <si>
    <t>(단위: 원, 주)</t>
    <phoneticPr fontId="5" type="noConversion"/>
  </si>
  <si>
    <t>최초 투자시점</t>
    <phoneticPr fontId="6" type="noConversion"/>
  </si>
  <si>
    <r>
      <t>1) 기출자/분배내역 상세</t>
    </r>
    <r>
      <rPr>
        <b/>
        <u/>
        <sz val="11"/>
        <rFont val="맑은 고딕"/>
        <family val="3"/>
        <charset val="129"/>
        <scheme val="minor"/>
      </rPr>
      <t>(예시)</t>
    </r>
    <phoneticPr fontId="6" type="noConversion"/>
  </si>
  <si>
    <t>추가출자</t>
  </si>
  <si>
    <t>추가출자</t>
    <phoneticPr fontId="5" type="noConversion"/>
  </si>
  <si>
    <t>원본분배</t>
    <phoneticPr fontId="5" type="noConversion"/>
  </si>
  <si>
    <t>이익분배</t>
  </si>
  <si>
    <t>이익분배</t>
    <phoneticPr fontId="5" type="noConversion"/>
  </si>
  <si>
    <t>장부금액</t>
    <phoneticPr fontId="5" type="noConversion"/>
  </si>
  <si>
    <t>평가금액</t>
    <phoneticPr fontId="5" type="noConversion"/>
  </si>
  <si>
    <t>2. 투자자산 평가</t>
    <phoneticPr fontId="5" type="noConversion"/>
  </si>
  <si>
    <t>IRR(원본기준)</t>
    <phoneticPr fontId="6" type="noConversion"/>
  </si>
  <si>
    <t>IRR(평가기준)</t>
    <phoneticPr fontId="6" type="noConversion"/>
  </si>
  <si>
    <t>(1) 원본 납입(추가 콜)</t>
    <phoneticPr fontId="5" type="noConversion"/>
  </si>
  <si>
    <t>최초출자 및 추가출자는 (-)로 기재해주시고 원본분배 및 이익분배는 (+)로 기재부탁드립니다.</t>
    <phoneticPr fontId="5" type="noConversion"/>
  </si>
  <si>
    <t>평가기준일까지 실행된 또는 예정된 추가출자, 상환 및 배당계획이 있는 경우 규모 및 내용</t>
    <phoneticPr fontId="5" type="noConversion"/>
  </si>
  <si>
    <t>Target IRR</t>
    <phoneticPr fontId="5" type="noConversion"/>
  </si>
  <si>
    <t>잔여금액</t>
    <phoneticPr fontId="5" type="noConversion"/>
  </si>
  <si>
    <t>미지급배당금 제외할지 여부 검토</t>
    <phoneticPr fontId="5" type="noConversion"/>
  </si>
  <si>
    <t>보고서 기재사항</t>
    <phoneticPr fontId="5" type="noConversion"/>
  </si>
  <si>
    <t>1. 주요 출자자 현황</t>
    <phoneticPr fontId="5" type="noConversion"/>
  </si>
  <si>
    <t>3. NAV 평가</t>
    <phoneticPr fontId="5" type="noConversion"/>
  </si>
  <si>
    <t>순자산가치</t>
    <phoneticPr fontId="5" type="noConversion"/>
  </si>
  <si>
    <t>좌수</t>
    <phoneticPr fontId="5" type="noConversion"/>
  </si>
  <si>
    <t>좌당 순자산가치</t>
    <phoneticPr fontId="5" type="noConversion"/>
  </si>
  <si>
    <t>(단위: 원)</t>
    <phoneticPr fontId="5" type="noConversion"/>
  </si>
  <si>
    <t>구분</t>
  </si>
  <si>
    <t>성명(명칭)</t>
  </si>
  <si>
    <t>출자잔액</t>
  </si>
  <si>
    <t>지분율</t>
  </si>
  <si>
    <t>무한책임사원</t>
  </si>
  <si>
    <t>유한책임사원</t>
  </si>
  <si>
    <t>출자좌수</t>
    <phoneticPr fontId="5" type="noConversion"/>
  </si>
  <si>
    <t>자산 종류</t>
  </si>
  <si>
    <t>주당(만원당) 평가결과</t>
    <phoneticPr fontId="5" type="noConversion"/>
  </si>
  <si>
    <t>평가방법론</t>
    <phoneticPr fontId="5" type="noConversion"/>
  </si>
  <si>
    <t>상단 2. 투자자산평가에서 끌어다 사용</t>
    <phoneticPr fontId="5" type="noConversion"/>
  </si>
  <si>
    <t>재무제표일 이후 평가기준일 사이 예상되는 자본변동을 노란색 음영표시된 부분에 기재부탁드립니다.</t>
    <phoneticPr fontId="5" type="noConversion"/>
  </si>
  <si>
    <t>확인부탁드립니다.</t>
    <phoneticPr fontId="5" type="noConversion"/>
  </si>
  <si>
    <t>양식과 무관하게 붙여 주셔도 됩니다</t>
    <phoneticPr fontId="5" type="noConversion"/>
  </si>
  <si>
    <t>재무상태표(가끔적이면 아래양식에 맞춰서 재무제표 수치를 기입해주시면 감사드리겠습니다)</t>
    <phoneticPr fontId="5" type="noConversion"/>
  </si>
  <si>
    <t>출자자명</t>
    <phoneticPr fontId="6" type="noConversion"/>
  </si>
  <si>
    <t>유한책임사원(LP)</t>
  </si>
  <si>
    <t>업무집행사원(GP)</t>
  </si>
  <si>
    <t xml:space="preserve">기준일 </t>
    <phoneticPr fontId="5" type="noConversion"/>
  </si>
  <si>
    <t>1좌당 금액:</t>
    <phoneticPr fontId="5" type="noConversion"/>
  </si>
  <si>
    <t>평가기준일 :</t>
    <phoneticPr fontId="5" type="noConversion"/>
  </si>
  <si>
    <t>평가기준일</t>
    <phoneticPr fontId="5" type="noConversion"/>
  </si>
  <si>
    <t>작성가능한 가장 최근의 재무제표일을 기재부탁드립니다.</t>
    <phoneticPr fontId="5" type="noConversion"/>
  </si>
  <si>
    <t xml:space="preserve">기준일 : </t>
    <phoneticPr fontId="5" type="noConversion"/>
  </si>
  <si>
    <t>주당 평가금액
(만원당 평가금액)</t>
    <phoneticPr fontId="6" type="noConversion"/>
  </si>
  <si>
    <t>총 평가금액</t>
    <phoneticPr fontId="6" type="noConversion"/>
  </si>
  <si>
    <t>상품종류</t>
    <phoneticPr fontId="6" type="noConversion"/>
  </si>
  <si>
    <t>지분</t>
  </si>
  <si>
    <t>지분</t>
    <phoneticPr fontId="6" type="noConversion"/>
  </si>
  <si>
    <t>채권</t>
    <phoneticPr fontId="6" type="noConversion"/>
  </si>
  <si>
    <t>평가사 작성부분</t>
    <phoneticPr fontId="6" type="noConversion"/>
  </si>
  <si>
    <t>이익잉여금(자본총계)</t>
    <phoneticPr fontId="5" type="noConversion"/>
  </si>
  <si>
    <r>
      <t>SPC</t>
    </r>
    <r>
      <rPr>
        <sz val="9"/>
        <rFont val="굴림"/>
        <family val="3"/>
        <charset val="129"/>
      </rPr>
      <t>요청자료</t>
    </r>
  </si>
  <si>
    <t>내용</t>
  </si>
  <si>
    <t>비고</t>
  </si>
  <si>
    <r>
      <t>PEF</t>
    </r>
    <r>
      <rPr>
        <sz val="9"/>
        <rFont val="굴림"/>
        <family val="3"/>
        <charset val="129"/>
      </rPr>
      <t>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가장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최근월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기준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재무제표</t>
    </r>
    <r>
      <rPr>
        <sz val="9"/>
        <rFont val="Arial"/>
        <family val="2"/>
      </rPr>
      <t>(SPC</t>
    </r>
    <r>
      <rPr>
        <sz val="9"/>
        <rFont val="굴림"/>
        <family val="3"/>
        <charset val="129"/>
      </rPr>
      <t>가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있는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경우</t>
    </r>
    <r>
      <rPr>
        <sz val="9"/>
        <rFont val="Arial"/>
        <family val="2"/>
      </rPr>
      <t xml:space="preserve"> SPC </t>
    </r>
    <r>
      <rPr>
        <sz val="9"/>
        <rFont val="굴림"/>
        <family val="3"/>
        <charset val="129"/>
      </rPr>
      <t>재무제표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포함</t>
    </r>
    <r>
      <rPr>
        <sz val="9"/>
        <rFont val="Arial"/>
        <family val="2"/>
      </rPr>
      <t>)</t>
    </r>
  </si>
  <si>
    <t>필수</t>
  </si>
  <si>
    <r>
      <t>출자금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현황</t>
    </r>
    <r>
      <rPr>
        <sz val="9"/>
        <rFont val="Arial"/>
        <family val="2"/>
      </rPr>
      <t>(</t>
    </r>
    <r>
      <rPr>
        <sz val="9"/>
        <rFont val="굴림"/>
        <family val="3"/>
        <charset val="129"/>
      </rPr>
      <t>조합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전체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출자금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출자금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단위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총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출자좌수</t>
    </r>
    <r>
      <rPr>
        <sz val="9"/>
        <rFont val="Arial"/>
        <family val="2"/>
      </rPr>
      <t>)</t>
    </r>
  </si>
  <si>
    <r>
      <t>우선손실충당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관련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규정</t>
    </r>
    <r>
      <rPr>
        <sz val="9"/>
        <rFont val="Arial"/>
        <family val="2"/>
      </rPr>
      <t>(</t>
    </r>
    <r>
      <rPr>
        <sz val="9"/>
        <rFont val="굴림"/>
        <family val="3"/>
        <charset val="129"/>
      </rPr>
      <t>정관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등에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명시된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기타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특이사항</t>
    </r>
    <r>
      <rPr>
        <sz val="9"/>
        <rFont val="Arial"/>
        <family val="2"/>
      </rPr>
      <t>)</t>
    </r>
  </si>
  <si>
    <r>
      <t>평가기준일까지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예정된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추가출자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상환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및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배당계획이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있는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경우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규모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및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내용</t>
    </r>
  </si>
  <si>
    <r>
      <t>기초자산</t>
    </r>
    <r>
      <rPr>
        <sz val="9"/>
        <rFont val="Arial"/>
        <family val="2"/>
      </rPr>
      <t>(</t>
    </r>
    <r>
      <rPr>
        <sz val="9"/>
        <rFont val="굴림"/>
        <family val="3"/>
        <charset val="129"/>
      </rPr>
      <t>피투자회사</t>
    </r>
    <r>
      <rPr>
        <sz val="9"/>
        <rFont val="Arial"/>
        <family val="2"/>
      </rPr>
      <t xml:space="preserve">) </t>
    </r>
    <r>
      <rPr>
        <sz val="9"/>
        <rFont val="굴림"/>
        <family val="3"/>
        <charset val="129"/>
      </rPr>
      <t>취득일자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취득원가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장부가액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보유주식수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등</t>
    </r>
  </si>
  <si>
    <r>
      <t xml:space="preserve">CB, BW, EB, RCPS, </t>
    </r>
    <r>
      <rPr>
        <sz val="9"/>
        <rFont val="굴림"/>
        <family val="3"/>
        <charset val="129"/>
      </rPr>
      <t>옵션부보통주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등의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경우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계약서</t>
    </r>
    <r>
      <rPr>
        <sz val="9"/>
        <rFont val="Arial"/>
        <family val="2"/>
      </rPr>
      <t>(</t>
    </r>
    <r>
      <rPr>
        <sz val="9"/>
        <rFont val="굴림"/>
        <family val="3"/>
        <charset val="129"/>
      </rPr>
      <t>행사가격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전환비율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행사기간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리픽싱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등</t>
    </r>
    <r>
      <rPr>
        <sz val="9"/>
        <rFont val="Arial"/>
        <family val="2"/>
      </rPr>
      <t>)</t>
    </r>
  </si>
  <si>
    <r>
      <t>매매거래가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있는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경우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그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내역</t>
    </r>
    <r>
      <rPr>
        <sz val="9"/>
        <rFont val="Arial"/>
        <family val="2"/>
      </rPr>
      <t>(</t>
    </r>
    <r>
      <rPr>
        <sz val="9"/>
        <rFont val="굴림"/>
        <family val="3"/>
        <charset val="129"/>
      </rPr>
      <t>거래주식수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거래가격</t>
    </r>
    <r>
      <rPr>
        <sz val="9"/>
        <rFont val="Arial"/>
        <family val="2"/>
      </rPr>
      <t>)</t>
    </r>
  </si>
  <si>
    <r>
      <t>임직원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수</t>
    </r>
    <r>
      <rPr>
        <sz val="9"/>
        <rFont val="Arial"/>
        <family val="2"/>
      </rPr>
      <t>(</t>
    </r>
    <r>
      <rPr>
        <sz val="9"/>
        <rFont val="굴림"/>
        <family val="3"/>
        <charset val="129"/>
      </rPr>
      <t>원가</t>
    </r>
    <r>
      <rPr>
        <sz val="9"/>
        <rFont val="Arial"/>
        <family val="2"/>
      </rPr>
      <t>/</t>
    </r>
    <r>
      <rPr>
        <sz val="9"/>
        <rFont val="굴림"/>
        <family val="3"/>
        <charset val="129"/>
      </rPr>
      <t>개발비</t>
    </r>
    <r>
      <rPr>
        <sz val="9"/>
        <rFont val="Arial"/>
        <family val="2"/>
      </rPr>
      <t>/</t>
    </r>
    <r>
      <rPr>
        <sz val="9"/>
        <rFont val="굴림"/>
        <family val="3"/>
        <charset val="129"/>
      </rPr>
      <t>판관비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구분</t>
    </r>
    <r>
      <rPr>
        <sz val="9"/>
        <rFont val="Arial"/>
        <family val="2"/>
      </rPr>
      <t xml:space="preserve">), </t>
    </r>
    <r>
      <rPr>
        <sz val="9"/>
        <rFont val="굴림"/>
        <family val="3"/>
        <charset val="129"/>
      </rPr>
      <t>향후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소요인원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예상하는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임금상승률</t>
    </r>
  </si>
  <si>
    <r>
      <t>경쟁기업</t>
    </r>
    <r>
      <rPr>
        <sz val="9"/>
        <rFont val="Arial"/>
        <family val="2"/>
      </rPr>
      <t>(</t>
    </r>
    <r>
      <rPr>
        <sz val="9"/>
        <rFont val="굴림"/>
        <family val="3"/>
        <charset val="129"/>
      </rPr>
      <t>유사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사업을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영위하고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있는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상장기업</t>
    </r>
    <r>
      <rPr>
        <sz val="9"/>
        <rFont val="Arial"/>
        <family val="2"/>
      </rPr>
      <t xml:space="preserve"> LIST)</t>
    </r>
  </si>
  <si>
    <r>
      <t>향후</t>
    </r>
    <r>
      <rPr>
        <sz val="9"/>
        <rFont val="Arial"/>
        <family val="2"/>
      </rPr>
      <t xml:space="preserve"> 3-5</t>
    </r>
    <r>
      <rPr>
        <sz val="9"/>
        <rFont val="굴림"/>
        <family val="3"/>
        <charset val="129"/>
      </rPr>
      <t>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회사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사업계획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및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사업환경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예측자료</t>
    </r>
  </si>
  <si>
    <r>
      <t>향후</t>
    </r>
    <r>
      <rPr>
        <sz val="9"/>
        <rFont val="Arial"/>
        <family val="2"/>
      </rPr>
      <t xml:space="preserve"> 3-5</t>
    </r>
    <r>
      <rPr>
        <sz val="9"/>
        <rFont val="굴림"/>
        <family val="3"/>
        <charset val="129"/>
      </rPr>
      <t>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이상의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추정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재무상태표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손익계산서</t>
    </r>
  </si>
  <si>
    <r>
      <t>최초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투자시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투자심사보고서</t>
    </r>
  </si>
  <si>
    <r>
      <t>재무제표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기준일과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맞춰주시기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바랍니다</t>
    </r>
    <r>
      <rPr>
        <sz val="9"/>
        <rFont val="Arial"/>
        <family val="2"/>
      </rPr>
      <t>.</t>
    </r>
  </si>
  <si>
    <r>
      <t>기존에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제공한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경우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생략</t>
    </r>
  </si>
  <si>
    <r>
      <t>투자자산현황에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나와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있는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경우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생략</t>
    </r>
  </si>
  <si>
    <r>
      <t>계약서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미제공시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엑셀시트를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채워주시기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바랍니다</t>
    </r>
    <r>
      <rPr>
        <sz val="9"/>
        <rFont val="Arial"/>
        <family val="2"/>
      </rPr>
      <t>.</t>
    </r>
  </si>
  <si>
    <r>
      <t>공시된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경우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생략</t>
    </r>
  </si>
  <si>
    <r>
      <t>주주명부도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함께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제공바랍니다</t>
    </r>
    <r>
      <rPr>
        <sz val="9"/>
        <rFont val="Arial"/>
        <family val="2"/>
      </rPr>
      <t>.</t>
    </r>
  </si>
  <si>
    <r>
      <t>작성자료가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있는경우</t>
    </r>
  </si>
  <si>
    <r>
      <t>10</t>
    </r>
    <r>
      <rPr>
        <sz val="9"/>
        <rFont val="굴림"/>
        <family val="3"/>
        <charset val="129"/>
      </rPr>
      <t>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내외</t>
    </r>
  </si>
  <si>
    <r>
      <t xml:space="preserve">2. </t>
    </r>
    <r>
      <rPr>
        <sz val="9"/>
        <rFont val="돋움"/>
        <family val="3"/>
        <charset val="129"/>
      </rPr>
      <t>기초자산</t>
    </r>
  </si>
  <si>
    <r>
      <rPr>
        <sz val="9"/>
        <rFont val="돋움"/>
        <family val="3"/>
        <charset val="129"/>
      </rPr>
      <t>피투자회사</t>
    </r>
  </si>
  <si>
    <r>
      <rPr>
        <sz val="9"/>
        <rFont val="돋움"/>
        <family val="3"/>
        <charset val="129"/>
      </rPr>
      <t>요청자료</t>
    </r>
  </si>
  <si>
    <t>1. 펀드 &amp; 하부</t>
  </si>
  <si>
    <r>
      <t>투자자산현황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및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내역</t>
    </r>
    <r>
      <rPr>
        <sz val="9"/>
        <rFont val="Arial"/>
        <family val="2"/>
      </rPr>
      <t>(</t>
    </r>
    <r>
      <rPr>
        <sz val="9"/>
        <rFont val="굴림"/>
        <family val="3"/>
        <charset val="129"/>
      </rPr>
      <t>투자시점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투자회사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투자의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형태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투자주식수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투자금액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등</t>
    </r>
    <r>
      <rPr>
        <sz val="9"/>
        <rFont val="Arial"/>
        <family val="2"/>
      </rPr>
      <t>)_</t>
    </r>
    <r>
      <rPr>
        <sz val="9"/>
        <rFont val="굴림"/>
        <family val="3"/>
        <charset val="129"/>
      </rPr>
      <t>투자회사의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법인번호도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함께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제공바랍니다</t>
    </r>
    <r>
      <rPr>
        <sz val="9"/>
        <rFont val="Arial"/>
        <family val="2"/>
      </rPr>
      <t>.</t>
    </r>
    <phoneticPr fontId="5" type="noConversion"/>
  </si>
  <si>
    <r>
      <t>최근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주주현황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및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지분율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발행주식총수</t>
    </r>
    <r>
      <rPr>
        <sz val="9"/>
        <rFont val="Arial"/>
        <family val="2"/>
      </rPr>
      <t xml:space="preserve">, </t>
    </r>
    <r>
      <rPr>
        <sz val="9"/>
        <rFont val="굴림"/>
        <family val="3"/>
        <charset val="129"/>
      </rPr>
      <t>발행주식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종류</t>
    </r>
    <r>
      <rPr>
        <sz val="9"/>
        <rFont val="Arial"/>
        <family val="2"/>
      </rPr>
      <t xml:space="preserve">_
</t>
    </r>
    <r>
      <rPr>
        <b/>
        <sz val="9"/>
        <color rgb="FFFF0000"/>
        <rFont val="굴림"/>
        <family val="3"/>
        <charset val="129"/>
      </rPr>
      <t>자본변동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있을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시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상세내역</t>
    </r>
    <r>
      <rPr>
        <b/>
        <sz val="9"/>
        <color rgb="FFFF0000"/>
        <rFont val="Arial"/>
        <family val="2"/>
      </rPr>
      <t>(</t>
    </r>
    <r>
      <rPr>
        <b/>
        <sz val="9"/>
        <color rgb="FFFF0000"/>
        <rFont val="굴림"/>
        <family val="3"/>
        <charset val="129"/>
      </rPr>
      <t>발행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주식의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종류</t>
    </r>
    <r>
      <rPr>
        <b/>
        <sz val="9"/>
        <color rgb="FFFF0000"/>
        <rFont val="Arial"/>
        <family val="2"/>
      </rPr>
      <t xml:space="preserve">, </t>
    </r>
    <r>
      <rPr>
        <b/>
        <sz val="9"/>
        <color rgb="FFFF0000"/>
        <rFont val="굴림"/>
        <family val="3"/>
        <charset val="129"/>
      </rPr>
      <t>변동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주식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수</t>
    </r>
    <r>
      <rPr>
        <b/>
        <sz val="9"/>
        <color rgb="FFFF0000"/>
        <rFont val="Arial"/>
        <family val="2"/>
      </rPr>
      <t xml:space="preserve">, </t>
    </r>
    <r>
      <rPr>
        <b/>
        <sz val="9"/>
        <color rgb="FFFF0000"/>
        <rFont val="굴림"/>
        <family val="3"/>
        <charset val="129"/>
      </rPr>
      <t>주당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발행가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등</t>
    </r>
    <r>
      <rPr>
        <b/>
        <sz val="9"/>
        <color rgb="FFFF0000"/>
        <rFont val="Arial"/>
        <family val="2"/>
      </rPr>
      <t xml:space="preserve">) </t>
    </r>
    <r>
      <rPr>
        <b/>
        <sz val="9"/>
        <color rgb="FFFF0000"/>
        <rFont val="굴림"/>
        <family val="3"/>
        <charset val="129"/>
      </rPr>
      <t>제공</t>
    </r>
    <r>
      <rPr>
        <b/>
        <sz val="9"/>
        <color rgb="FFFF0000"/>
        <rFont val="Arial"/>
        <family val="2"/>
      </rPr>
      <t xml:space="preserve"> </t>
    </r>
    <r>
      <rPr>
        <b/>
        <sz val="9"/>
        <color rgb="FFFF0000"/>
        <rFont val="굴림"/>
        <family val="3"/>
        <charset val="129"/>
      </rPr>
      <t>필수</t>
    </r>
    <phoneticPr fontId="5" type="noConversion"/>
  </si>
  <si>
    <t>자본 변동 있을 경우 상세내역(발행 주식의 종류, 변동 주식수, 주당 발행가액 등) 함께 제공 바랍니다!!</t>
    <phoneticPr fontId="6" type="noConversion"/>
  </si>
  <si>
    <t>*) 재무제표일 ~ 2022년 9월 사이 예정된 추가출자 및 분배도 표기부탁드립니다.</t>
    <phoneticPr fontId="6" type="noConversion"/>
  </si>
  <si>
    <r>
      <t>재무제표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기준일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이후</t>
    </r>
    <r>
      <rPr>
        <sz val="9"/>
        <rFont val="Arial"/>
        <family val="2"/>
      </rPr>
      <t xml:space="preserve"> 9</t>
    </r>
    <r>
      <rPr>
        <sz val="9"/>
        <rFont val="굴림"/>
        <family val="3"/>
        <charset val="129"/>
      </rPr>
      <t>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말까지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예상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내역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기재바랍니다</t>
    </r>
    <r>
      <rPr>
        <sz val="9"/>
        <rFont val="Arial"/>
        <family val="2"/>
      </rPr>
      <t>.</t>
    </r>
    <phoneticPr fontId="5" type="noConversion"/>
  </si>
  <si>
    <t>사업자번호</t>
    <phoneticPr fontId="6" type="noConversion"/>
  </si>
  <si>
    <t>투자자산장부금액</t>
    <phoneticPr fontId="6" type="noConversion"/>
  </si>
  <si>
    <t>제2기 (2022-12-31)</t>
    <phoneticPr fontId="5" type="noConversion"/>
  </si>
  <si>
    <t xml:space="preserve">제3기 </t>
    <phoneticPr fontId="5" type="noConversion"/>
  </si>
  <si>
    <r>
      <t>최근</t>
    </r>
    <r>
      <rPr>
        <sz val="9"/>
        <rFont val="Arial"/>
        <family val="2"/>
      </rPr>
      <t xml:space="preserve"> 3</t>
    </r>
    <r>
      <rPr>
        <sz val="9"/>
        <rFont val="굴림"/>
        <family val="3"/>
        <charset val="129"/>
      </rPr>
      <t>년간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감사보고서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또는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결산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자료</t>
    </r>
    <r>
      <rPr>
        <sz val="9"/>
        <rFont val="Arial"/>
        <family val="2"/>
      </rPr>
      <t>, 2024</t>
    </r>
    <r>
      <rPr>
        <sz val="9"/>
        <rFont val="굴림"/>
        <family val="3"/>
        <charset val="129"/>
      </rPr>
      <t>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최근월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가결산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자료</t>
    </r>
    <phoneticPr fontId="5" type="noConversion"/>
  </si>
  <si>
    <r>
      <t>2024</t>
    </r>
    <r>
      <rPr>
        <sz val="9"/>
        <rFont val="굴림"/>
        <family val="3"/>
        <charset val="129"/>
      </rPr>
      <t xml:space="preserve">년 </t>
    </r>
    <r>
      <rPr>
        <sz val="9"/>
        <rFont val="Arial"/>
        <family val="2"/>
      </rPr>
      <t>4</t>
    </r>
    <r>
      <rPr>
        <sz val="9"/>
        <rFont val="굴림"/>
        <family val="3"/>
        <charset val="129"/>
      </rPr>
      <t>월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말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기준</t>
    </r>
    <r>
      <rPr>
        <sz val="9"/>
        <rFont val="Arial"/>
        <family val="2"/>
      </rPr>
      <t xml:space="preserve"> (</t>
    </r>
    <r>
      <rPr>
        <sz val="9"/>
        <rFont val="굴림"/>
        <family val="3"/>
        <charset val="129"/>
      </rPr>
      <t>없을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경우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가장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최근</t>
    </r>
    <r>
      <rPr>
        <sz val="9"/>
        <rFont val="Arial"/>
        <family val="2"/>
      </rPr>
      <t xml:space="preserve"> </t>
    </r>
    <r>
      <rPr>
        <sz val="9"/>
        <rFont val="굴림"/>
        <family val="3"/>
        <charset val="129"/>
      </rPr>
      <t>자료</t>
    </r>
    <r>
      <rPr>
        <sz val="9"/>
        <rFont val="Arial"/>
        <family val="2"/>
      </rPr>
      <t>)</t>
    </r>
    <phoneticPr fontId="5" type="noConversion"/>
  </si>
  <si>
    <t>후순위출자자</t>
  </si>
  <si>
    <t>엘리베이션에쿼티파트너스코리아(유)</t>
  </si>
  <si>
    <t>선순위출자자</t>
  </si>
  <si>
    <t>㈜잇츠한불</t>
  </si>
  <si>
    <t>산은캐피탈㈜</t>
  </si>
  <si>
    <t>무림캐피탈㈜</t>
  </si>
  <si>
    <t>재 무 상 태 표</t>
  </si>
  <si>
    <t>제 3기  2024년  04월  30일  현재</t>
  </si>
  <si>
    <t>제 2기  2023년  12월  31일  현재</t>
  </si>
  <si>
    <t>회사명 : 엘리베이션제5호사모투자 합자회사</t>
  </si>
  <si>
    <t>(단위  :  원)</t>
  </si>
  <si>
    <t>과      목</t>
  </si>
  <si>
    <t>제 3(당)기</t>
  </si>
  <si>
    <t>제 2(전)기</t>
  </si>
  <si>
    <t>금      액</t>
  </si>
  <si>
    <t xml:space="preserve">  자                        산</t>
  </si>
  <si>
    <t xml:space="preserve">   Ⅰ. 유     동     자     산</t>
  </si>
  <si>
    <t xml:space="preserve">      (1) 당    좌    자    산</t>
  </si>
  <si>
    <t xml:space="preserve">       보     통     예     금</t>
  </si>
  <si>
    <t xml:space="preserve">       미     수     수     익</t>
  </si>
  <si>
    <t xml:space="preserve">       선         급        금</t>
  </si>
  <si>
    <t xml:space="preserve">       선     납     세     금</t>
  </si>
  <si>
    <t xml:space="preserve">      (2) 재    고    자    산</t>
  </si>
  <si>
    <t xml:space="preserve">   Ⅱ. 비    유   동   자   산</t>
  </si>
  <si>
    <t xml:space="preserve">      (1) 투    자    자    산</t>
  </si>
  <si>
    <t xml:space="preserve">       지     분     증     권</t>
  </si>
  <si>
    <t xml:space="preserve">      (2) 유    형    자    산</t>
  </si>
  <si>
    <t xml:space="preserve">      (3) 무    형    자    산</t>
  </si>
  <si>
    <t xml:space="preserve">      (4) 기 타 비 유 동 자 산</t>
  </si>
  <si>
    <t xml:space="preserve">  자       산       총      계</t>
  </si>
  <si>
    <t xml:space="preserve">  부                        채</t>
  </si>
  <si>
    <t xml:space="preserve">   Ⅰ. 유     동     부     채</t>
  </si>
  <si>
    <t xml:space="preserve">       미     지     급     금</t>
  </si>
  <si>
    <t xml:space="preserve">   Ⅱ. 비    유   동   부   채</t>
  </si>
  <si>
    <t xml:space="preserve">  부       채       총      계</t>
  </si>
  <si>
    <t xml:space="preserve">  자                        본</t>
  </si>
  <si>
    <t xml:space="preserve">   Ⅰ. 자         본        금</t>
  </si>
  <si>
    <t xml:space="preserve">       원                   본</t>
  </si>
  <si>
    <t xml:space="preserve">   Ⅱ. 자    본   잉   여   금</t>
  </si>
  <si>
    <t xml:space="preserve">   Ⅲ. 자     본     조     정</t>
  </si>
  <si>
    <t xml:space="preserve">   Ⅳ. 기 타 포 괄 손 익누계액</t>
  </si>
  <si>
    <t xml:space="preserve">   Ⅴ. 이    익   잉   여   금</t>
  </si>
  <si>
    <t xml:space="preserve">       미 처 분 이 익 잉 여 금</t>
  </si>
  <si>
    <t xml:space="preserve">    (   당   기  순  손  실  )</t>
  </si>
  <si>
    <t xml:space="preserve">       전기 :  414,003,177 원</t>
  </si>
  <si>
    <t xml:space="preserve">  자       본       총      계</t>
  </si>
  <si>
    <t xml:space="preserve">  부   채   및  자  본  총  계</t>
  </si>
  <si>
    <t>손   익   계   산   서</t>
  </si>
  <si>
    <t>제 3(당)기 2024년  1월  1일부터  2024년  4월 30일까지</t>
  </si>
  <si>
    <t>제 2(전)기 2023년  1월  1일부터  2023년 12월 31일까지</t>
  </si>
  <si>
    <t>(단위 : 원)</t>
  </si>
  <si>
    <t>과        목</t>
  </si>
  <si>
    <t>제 3 (당)기</t>
  </si>
  <si>
    <t>제 2 (전)기</t>
  </si>
  <si>
    <t>금          액</t>
  </si>
  <si>
    <t xml:space="preserve">  Ⅰ. 매           출           액</t>
  </si>
  <si>
    <t xml:space="preserve">  Ⅱ. 매       출       원      가</t>
  </si>
  <si>
    <t xml:space="preserve">  Ⅲ. 매     출     총    이    익</t>
  </si>
  <si>
    <t xml:space="preserve">  Ⅳ. 판   매   비  와  관  리  비</t>
  </si>
  <si>
    <t xml:space="preserve">       관      리     보     수</t>
  </si>
  <si>
    <t xml:space="preserve">       지    급    수   수   료</t>
  </si>
  <si>
    <t xml:space="preserve">  Ⅴ. 영       업       손      실</t>
  </si>
  <si>
    <t xml:space="preserve">  Ⅵ. 영     업     외    수    익</t>
  </si>
  <si>
    <t xml:space="preserve">       이      자     수     익</t>
  </si>
  <si>
    <t xml:space="preserve">  Ⅶ. 영     업     외    비    용</t>
  </si>
  <si>
    <t xml:space="preserve">  Ⅷ. 법  인  세  차  감  전 손 실</t>
  </si>
  <si>
    <t xml:space="preserve">  Ⅸ. 법       인       세      등</t>
  </si>
  <si>
    <t xml:space="preserve">  Ⅹ. 당     기     순    손    실</t>
  </si>
  <si>
    <t>회사명 : 글로벌라이프스타일그룹 주식회사</t>
  </si>
  <si>
    <t xml:space="preserve">       미    지   급   비   용</t>
  </si>
  <si>
    <t xml:space="preserve">       미   지  급  배  당  금</t>
  </si>
  <si>
    <t xml:space="preserve">       장    기   차   입   금</t>
  </si>
  <si>
    <t xml:space="preserve">       자         본        금</t>
  </si>
  <si>
    <t xml:space="preserve">       주  식  발  행 초 과 금</t>
  </si>
  <si>
    <t xml:space="preserve">    (   당   기  순  이  익  )</t>
  </si>
  <si>
    <t xml:space="preserve">       당기 :  624,458,580 원</t>
  </si>
  <si>
    <t xml:space="preserve">       전기 : 2,743,495,121 원</t>
  </si>
  <si>
    <t xml:space="preserve">       세   금   과  공  과  금</t>
  </si>
  <si>
    <t xml:space="preserve">       배    당    금   수   익</t>
  </si>
  <si>
    <t xml:space="preserve">       이      자     비     용</t>
  </si>
  <si>
    <t xml:space="preserve">       잡         손         실</t>
  </si>
  <si>
    <t xml:space="preserve">  Ⅷ. 법  인  세  차  감  전 이 익</t>
  </si>
  <si>
    <t xml:space="preserve">  Ⅹ. 당     기     순    이    익</t>
  </si>
  <si>
    <t>과목</t>
  </si>
  <si>
    <t>제2기(2023.1.1-2023.10.31)</t>
    <phoneticPr fontId="5" type="noConversion"/>
  </si>
  <si>
    <t>Ⅰ 운용수익</t>
    <phoneticPr fontId="5" type="noConversion"/>
  </si>
  <si>
    <t xml:space="preserve"> (1) 배당금수익</t>
    <phoneticPr fontId="5" type="noConversion"/>
  </si>
  <si>
    <t xml:space="preserve"> (2) 이자수익</t>
    <phoneticPr fontId="5" type="noConversion"/>
  </si>
  <si>
    <t>Ⅱ 운용비용</t>
    <phoneticPr fontId="5" type="noConversion"/>
  </si>
  <si>
    <t xml:space="preserve"> (1) 관리보수</t>
    <phoneticPr fontId="5" type="noConversion"/>
  </si>
  <si>
    <t xml:space="preserve"> (2) 지급수수료</t>
    <phoneticPr fontId="5" type="noConversion"/>
  </si>
  <si>
    <t xml:space="preserve"> (3) 세금과 공과</t>
    <phoneticPr fontId="5" type="noConversion"/>
  </si>
  <si>
    <t xml:space="preserve"> Ⅲ 법인세차감전손실</t>
    <phoneticPr fontId="5" type="noConversion"/>
  </si>
  <si>
    <t xml:space="preserve"> Ⅳ 법인세비용</t>
    <phoneticPr fontId="5" type="noConversion"/>
  </si>
  <si>
    <t xml:space="preserve"> Ⅴ 당기순이익(손실)</t>
    <phoneticPr fontId="5" type="noConversion"/>
  </si>
  <si>
    <t xml:space="preserve">       당기 :  141,933,718 원</t>
  </si>
  <si>
    <t xml:space="preserve">       잡         이         익</t>
  </si>
  <si>
    <t xml:space="preserve"> (2) 잡이익</t>
    <phoneticPr fontId="5" type="noConversion"/>
  </si>
  <si>
    <t>제3기(2024.1.1-2024.4.30)</t>
    <phoneticPr fontId="5" type="noConversion"/>
  </si>
  <si>
    <t>보통주</t>
    <phoneticPr fontId="6" type="noConversion"/>
  </si>
  <si>
    <t>1-2(투자자산현황)</t>
  </si>
  <si>
    <t xml:space="preserve">동 SPC는 ㈜루메나 주식 발행 주 22,000 중 11,220(51%)주를 상환전환우선주의 형태로 보유하고 있음. </t>
    <phoneticPr fontId="6" type="noConversion"/>
  </si>
  <si>
    <t>상환전환우선주  -&gt; 보통주</t>
    <phoneticPr fontId="5" type="noConversion"/>
  </si>
  <si>
    <t>수정내용</t>
    <phoneticPr fontId="5" type="noConversion"/>
  </si>
  <si>
    <t>코멘트 추가</t>
    <phoneticPr fontId="5" type="noConversion"/>
  </si>
  <si>
    <t>사원</t>
    <phoneticPr fontId="5" type="noConversion"/>
  </si>
  <si>
    <t>출자금액</t>
    <phoneticPr fontId="5" type="noConversion"/>
  </si>
  <si>
    <t>GP</t>
    <phoneticPr fontId="5" type="noConversion"/>
  </si>
  <si>
    <t>LP</t>
    <phoneticPr fontId="5" type="noConversion"/>
  </si>
  <si>
    <t>발행주식수: 50,000</t>
    <phoneticPr fontId="5" type="noConversion"/>
  </si>
  <si>
    <t>보통주</t>
    <phoneticPr fontId="5" type="noConversion"/>
  </si>
  <si>
    <t>엘리베이션제5호PEF</t>
    <phoneticPr fontId="5" type="noConversion"/>
  </si>
  <si>
    <t>발행주식수: 22,000</t>
    <phoneticPr fontId="5" type="noConversion"/>
  </si>
  <si>
    <t>상환전환우선주</t>
    <phoneticPr fontId="5" type="noConversion"/>
  </si>
  <si>
    <t>SPC: 글로벌라이프스타일그룹주식회사</t>
    <phoneticPr fontId="5" type="noConversion"/>
  </si>
  <si>
    <t>PEF: 엘리베이션제5호사모투자 합자회사</t>
    <phoneticPr fontId="5" type="noConversion"/>
  </si>
  <si>
    <t xml:space="preserve">루메나: 피투자회사 </t>
    <phoneticPr fontId="5" type="noConversion"/>
  </si>
  <si>
    <t>글로벌라이프스타일그룹주식회사</t>
    <phoneticPr fontId="5" type="noConversion"/>
  </si>
  <si>
    <t>주식수</t>
    <phoneticPr fontId="5" type="noConversion"/>
  </si>
  <si>
    <t>지분율</t>
    <phoneticPr fontId="5" type="noConversion"/>
  </si>
  <si>
    <t>진중헌 외 기타 주주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</si>
</sst>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m&quot;/&quot;dd&quot;/&quot;yy"/>
    <numFmt numFmtId="177" formatCode="#,##0.00_ ;[Red]\-#,##0.00\ "/>
    <numFmt numFmtId="178" formatCode="#,##0_ "/>
    <numFmt numFmtId="179" formatCode="##,##0"/>
  </numFmts>
  <fonts count="6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2"/>
      <name val="돋움"/>
      <family val="3"/>
      <charset val="129"/>
    </font>
    <font>
      <b/>
      <u/>
      <sz val="1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sz val="10"/>
      <color theme="0" tint="-0.249977111117893"/>
      <name val="돋움"/>
      <family val="3"/>
      <charset val="129"/>
    </font>
    <font>
      <b/>
      <sz val="10"/>
      <color theme="0" tint="-0.249977111117893"/>
      <name val="맑은 고딕"/>
      <family val="3"/>
      <charset val="129"/>
      <scheme val="minor"/>
    </font>
    <font>
      <sz val="11"/>
      <color theme="0" tint="-0.1499984740745262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name val="Times New Roman"/>
      <family val="1"/>
    </font>
    <font>
      <b/>
      <sz val="9"/>
      <name val="굴림"/>
      <family val="3"/>
      <charset val="129"/>
    </font>
    <font>
      <sz val="9"/>
      <name val="Arial"/>
      <family val="2"/>
    </font>
    <font>
      <sz val="9"/>
      <name val="굴림"/>
      <family val="3"/>
      <charset val="129"/>
    </font>
    <font>
      <b/>
      <sz val="9"/>
      <color rgb="FFFE0000"/>
      <name val="굴림"/>
      <family val="3"/>
      <charset val="129"/>
    </font>
    <font>
      <sz val="9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9"/>
      <color rgb="FFFF0000"/>
      <name val="굴림"/>
      <family val="3"/>
      <charset val="129"/>
    </font>
    <font>
      <b/>
      <sz val="9"/>
      <color rgb="FFFF0000"/>
      <name val="Arial"/>
      <family val="2"/>
    </font>
    <font>
      <sz val="11"/>
      <name val="돋움"/>
      <family val="3"/>
      <charset val="129"/>
    </font>
    <font>
      <sz val="10"/>
      <name val="Arial"/>
      <family val="2"/>
    </font>
    <font>
      <b/>
      <sz val="18"/>
      <color indexed="8"/>
      <name val="돋움체"/>
      <family val="3"/>
      <charset val="129"/>
    </font>
    <font>
      <sz val="9"/>
      <color indexed="8"/>
      <name val="돋움체"/>
      <family val="3"/>
      <charset val="129"/>
    </font>
    <font>
      <b/>
      <sz val="9"/>
      <color indexed="8"/>
      <name val="돋움체"/>
      <family val="3"/>
      <charset val="129"/>
    </font>
    <font>
      <b/>
      <sz val="9"/>
      <color indexed="8"/>
      <name val="바탕체"/>
      <family val="1"/>
      <charset val="129"/>
    </font>
    <font>
      <sz val="9"/>
      <color indexed="8"/>
      <name val="바탕체"/>
      <family val="1"/>
      <charset val="129"/>
    </font>
    <font>
      <sz val="8"/>
      <color indexed="8"/>
      <name val="돋움체"/>
      <family val="3"/>
      <charset val="129"/>
    </font>
    <font>
      <b/>
      <sz val="19"/>
      <color indexed="8"/>
      <name val="돋움체"/>
      <family val="3"/>
      <charset val="129"/>
    </font>
    <font>
      <sz val="10"/>
      <color indexed="8"/>
      <name val="돋움체"/>
      <family val="3"/>
      <charset val="129"/>
    </font>
    <font>
      <b/>
      <sz val="10"/>
      <color indexed="8"/>
      <name val="돋움체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u/>
      <sz val="10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ECF5F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6">
    <xf numFmtId="0" fontId="0" fillId="0" borderId="0"/>
    <xf numFmtId="0" fontId="3" fillId="0" borderId="0">
      <alignment vertical="center"/>
    </xf>
    <xf numFmtId="41" fontId="5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4" fillId="0" borderId="0"/>
  </cellStyleXfs>
  <cellXfs count="249">
    <xf numFmtId="0" fontId="0" fillId="0" borderId="0" xfId="0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6" fontId="10" fillId="0" borderId="0" xfId="0" applyNumberFormat="1" applyFont="1" applyAlignment="1">
      <alignment horizontal="center" vertical="center"/>
    </xf>
    <xf numFmtId="55" fontId="10" fillId="0" borderId="0" xfId="0" applyNumberFormat="1" applyFont="1" applyAlignment="1">
      <alignment horizontal="center" vertical="center"/>
    </xf>
    <xf numFmtId="41" fontId="10" fillId="0" borderId="0" xfId="0" applyNumberFormat="1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/>
    <xf numFmtId="0" fontId="14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176" fontId="13" fillId="0" borderId="0" xfId="0" applyNumberFormat="1" applyFont="1" applyAlignment="1">
      <alignment horizontal="left" vertical="center"/>
    </xf>
    <xf numFmtId="0" fontId="13" fillId="0" borderId="1" xfId="0" applyFont="1" applyBorder="1" applyAlignment="1">
      <alignment horizontal="right" vertical="center"/>
    </xf>
    <xf numFmtId="0" fontId="13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177" fontId="15" fillId="3" borderId="5" xfId="0" applyNumberFormat="1" applyFont="1" applyFill="1" applyBorder="1" applyAlignment="1" applyProtection="1">
      <alignment horizontal="center" vertical="center"/>
      <protection locked="0"/>
    </xf>
    <xf numFmtId="0" fontId="19" fillId="0" borderId="5" xfId="0" applyFont="1" applyBorder="1" applyAlignment="1">
      <alignment horizontal="left" vertical="center" indent="1"/>
    </xf>
    <xf numFmtId="0" fontId="20" fillId="0" borderId="0" xfId="0" applyFont="1"/>
    <xf numFmtId="41" fontId="21" fillId="0" borderId="3" xfId="0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176" fontId="13" fillId="4" borderId="0" xfId="0" applyNumberFormat="1" applyFont="1" applyFill="1" applyAlignment="1">
      <alignment horizontal="left" vertical="center"/>
    </xf>
    <xf numFmtId="0" fontId="23" fillId="0" borderId="0" xfId="0" applyFont="1"/>
    <xf numFmtId="0" fontId="7" fillId="0" borderId="0" xfId="0" applyFont="1"/>
    <xf numFmtId="0" fontId="8" fillId="0" borderId="0" xfId="0" applyFont="1"/>
    <xf numFmtId="0" fontId="19" fillId="4" borderId="5" xfId="0" applyFont="1" applyFill="1" applyBorder="1" applyAlignment="1">
      <alignment horizontal="center" vertical="center" wrapText="1"/>
    </xf>
    <xf numFmtId="31" fontId="19" fillId="4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left" vertical="center" wrapText="1" indent="1"/>
    </xf>
    <xf numFmtId="41" fontId="13" fillId="4" borderId="5" xfId="0" applyNumberFormat="1" applyFont="1" applyFill="1" applyBorder="1" applyAlignment="1">
      <alignment vertical="center"/>
    </xf>
    <xf numFmtId="10" fontId="13" fillId="4" borderId="5" xfId="0" applyNumberFormat="1" applyFont="1" applyFill="1" applyBorder="1" applyAlignment="1">
      <alignment vertical="center"/>
    </xf>
    <xf numFmtId="0" fontId="31" fillId="7" borderId="7" xfId="0" applyFont="1" applyFill="1" applyBorder="1" applyAlignment="1">
      <alignment horizontal="center" vertical="center" wrapText="1"/>
    </xf>
    <xf numFmtId="0" fontId="31" fillId="7" borderId="8" xfId="0" applyFont="1" applyFill="1" applyBorder="1" applyAlignment="1">
      <alignment horizontal="center" vertical="center" wrapText="1"/>
    </xf>
    <xf numFmtId="0" fontId="31" fillId="8" borderId="9" xfId="0" applyFont="1" applyFill="1" applyBorder="1" applyAlignment="1">
      <alignment horizontal="left" vertical="center" wrapText="1"/>
    </xf>
    <xf numFmtId="3" fontId="28" fillId="0" borderId="10" xfId="0" applyNumberFormat="1" applyFont="1" applyBorder="1" applyAlignment="1">
      <alignment horizontal="center" vertical="center" wrapText="1"/>
    </xf>
    <xf numFmtId="0" fontId="32" fillId="8" borderId="7" xfId="0" applyFont="1" applyFill="1" applyBorder="1" applyAlignment="1">
      <alignment horizontal="left" vertical="center" wrapText="1"/>
    </xf>
    <xf numFmtId="0" fontId="32" fillId="8" borderId="9" xfId="0" applyFont="1" applyFill="1" applyBorder="1" applyAlignment="1">
      <alignment horizontal="left" vertical="center" wrapText="1"/>
    </xf>
    <xf numFmtId="3" fontId="28" fillId="0" borderId="7" xfId="0" applyNumberFormat="1" applyFont="1" applyBorder="1" applyAlignment="1">
      <alignment horizontal="center" vertical="center" wrapText="1"/>
    </xf>
    <xf numFmtId="14" fontId="33" fillId="4" borderId="0" xfId="0" applyNumberFormat="1" applyFont="1" applyFill="1" applyAlignment="1">
      <alignment horizontal="center"/>
    </xf>
    <xf numFmtId="3" fontId="28" fillId="4" borderId="10" xfId="0" applyNumberFormat="1" applyFont="1" applyFill="1" applyBorder="1" applyAlignment="1">
      <alignment horizontal="center" vertical="center" wrapText="1"/>
    </xf>
    <xf numFmtId="3" fontId="29" fillId="4" borderId="10" xfId="0" applyNumberFormat="1" applyFont="1" applyFill="1" applyBorder="1" applyAlignment="1">
      <alignment horizontal="center" vertical="center" wrapText="1"/>
    </xf>
    <xf numFmtId="3" fontId="28" fillId="4" borderId="7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4" fontId="13" fillId="4" borderId="0" xfId="0" applyNumberFormat="1" applyFont="1" applyFill="1" applyAlignment="1">
      <alignment horizontal="center"/>
    </xf>
    <xf numFmtId="41" fontId="13" fillId="4" borderId="0" xfId="0" applyNumberFormat="1" applyFont="1" applyFill="1"/>
    <xf numFmtId="41" fontId="13" fillId="0" borderId="0" xfId="0" applyNumberFormat="1" applyFont="1"/>
    <xf numFmtId="176" fontId="13" fillId="0" borderId="0" xfId="0" applyNumberFormat="1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177" fontId="15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4" fillId="0" borderId="0" xfId="0" applyFont="1" applyAlignment="1">
      <alignment vertical="center"/>
    </xf>
    <xf numFmtId="0" fontId="34" fillId="2" borderId="0" xfId="0" applyFont="1" applyFill="1" applyAlignment="1">
      <alignment vertical="center"/>
    </xf>
    <xf numFmtId="0" fontId="35" fillId="2" borderId="0" xfId="0" applyFont="1" applyFill="1" applyAlignment="1">
      <alignment vertical="center"/>
    </xf>
    <xf numFmtId="0" fontId="34" fillId="0" borderId="0" xfId="0" applyFont="1"/>
    <xf numFmtId="0" fontId="36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4" fillId="0" borderId="5" xfId="0" applyNumberFormat="1" applyFont="1" applyBorder="1" applyAlignment="1">
      <alignment vertical="center"/>
    </xf>
    <xf numFmtId="10" fontId="4" fillId="0" borderId="6" xfId="0" applyNumberFormat="1" applyFont="1" applyBorder="1" applyAlignment="1">
      <alignment vertical="center"/>
    </xf>
    <xf numFmtId="41" fontId="18" fillId="0" borderId="5" xfId="0" applyNumberFormat="1" applyFont="1" applyBorder="1" applyAlignment="1">
      <alignment vertical="center"/>
    </xf>
    <xf numFmtId="10" fontId="18" fillId="0" borderId="5" xfId="0" applyNumberFormat="1" applyFont="1" applyBorder="1" applyAlignment="1">
      <alignment horizontal="center" vertical="center"/>
    </xf>
    <xf numFmtId="0" fontId="20" fillId="6" borderId="0" xfId="0" applyFont="1" applyFill="1"/>
    <xf numFmtId="41" fontId="20" fillId="6" borderId="0" xfId="0" applyNumberFormat="1" applyFont="1" applyFill="1"/>
    <xf numFmtId="14" fontId="4" fillId="6" borderId="5" xfId="0" applyNumberFormat="1" applyFont="1" applyFill="1" applyBorder="1" applyAlignment="1">
      <alignment horizontal="center" vertical="center"/>
    </xf>
    <xf numFmtId="41" fontId="18" fillId="5" borderId="5" xfId="0" applyNumberFormat="1" applyFont="1" applyFill="1" applyBorder="1" applyAlignment="1">
      <alignment vertical="center"/>
    </xf>
    <xf numFmtId="14" fontId="22" fillId="6" borderId="5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10" fontId="4" fillId="0" borderId="5" xfId="0" applyNumberFormat="1" applyFont="1" applyBorder="1" applyAlignment="1">
      <alignment vertical="center"/>
    </xf>
    <xf numFmtId="0" fontId="16" fillId="7" borderId="7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8" borderId="9" xfId="0" applyFont="1" applyFill="1" applyBorder="1" applyAlignment="1">
      <alignment horizontal="left" vertical="center" wrapText="1"/>
    </xf>
    <xf numFmtId="3" fontId="30" fillId="0" borderId="10" xfId="0" applyNumberFormat="1" applyFont="1" applyBorder="1" applyAlignment="1">
      <alignment horizontal="center" vertical="center" wrapText="1"/>
    </xf>
    <xf numFmtId="3" fontId="30" fillId="4" borderId="10" xfId="0" applyNumberFormat="1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left" vertical="center" wrapText="1"/>
    </xf>
    <xf numFmtId="3" fontId="25" fillId="4" borderId="10" xfId="0" applyNumberFormat="1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left" vertical="center" wrapText="1"/>
    </xf>
    <xf numFmtId="3" fontId="30" fillId="0" borderId="7" xfId="0" applyNumberFormat="1" applyFont="1" applyBorder="1" applyAlignment="1">
      <alignment horizontal="center" vertical="center" wrapText="1"/>
    </xf>
    <xf numFmtId="0" fontId="20" fillId="9" borderId="0" xfId="0" applyFont="1" applyFill="1"/>
    <xf numFmtId="0" fontId="39" fillId="7" borderId="7" xfId="0" applyFont="1" applyFill="1" applyBorder="1" applyAlignment="1">
      <alignment horizontal="center" vertical="center" wrapText="1"/>
    </xf>
    <xf numFmtId="0" fontId="39" fillId="7" borderId="8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4" fontId="39" fillId="10" borderId="10" xfId="0" applyNumberFormat="1" applyFont="1" applyFill="1" applyBorder="1" applyAlignment="1">
      <alignment horizontal="center" vertical="center" wrapText="1"/>
    </xf>
    <xf numFmtId="178" fontId="27" fillId="0" borderId="10" xfId="0" applyNumberFormat="1" applyFont="1" applyBorder="1" applyAlignment="1">
      <alignment horizontal="center" vertical="center" wrapText="1"/>
    </xf>
    <xf numFmtId="3" fontId="39" fillId="10" borderId="10" xfId="0" applyNumberFormat="1" applyFont="1" applyFill="1" applyBorder="1" applyAlignment="1">
      <alignment horizontal="center" vertical="center" wrapText="1"/>
    </xf>
    <xf numFmtId="2" fontId="24" fillId="0" borderId="10" xfId="0" applyNumberFormat="1" applyFont="1" applyBorder="1" applyAlignment="1">
      <alignment horizontal="center" vertical="center" wrapText="1"/>
    </xf>
    <xf numFmtId="0" fontId="24" fillId="8" borderId="9" xfId="0" applyFont="1" applyFill="1" applyBorder="1" applyAlignment="1">
      <alignment horizontal="justify" vertical="center" wrapText="1"/>
    </xf>
    <xf numFmtId="0" fontId="24" fillId="4" borderId="10" xfId="0" applyFont="1" applyFill="1" applyBorder="1" applyAlignment="1">
      <alignment horizontal="justify" vertical="center" wrapText="1"/>
    </xf>
    <xf numFmtId="14" fontId="13" fillId="5" borderId="0" xfId="0" applyNumberFormat="1" applyFont="1" applyFill="1" applyAlignment="1">
      <alignment horizontal="center"/>
    </xf>
    <xf numFmtId="0" fontId="40" fillId="0" borderId="0" xfId="0" applyFont="1"/>
    <xf numFmtId="0" fontId="41" fillId="0" borderId="0" xfId="0" applyFont="1"/>
    <xf numFmtId="14" fontId="33" fillId="5" borderId="0" xfId="0" applyNumberFormat="1" applyFont="1" applyFill="1" applyAlignment="1">
      <alignment horizontal="center"/>
    </xf>
    <xf numFmtId="176" fontId="13" fillId="5" borderId="0" xfId="0" applyNumberFormat="1" applyFont="1" applyFill="1" applyAlignment="1">
      <alignment horizontal="left" vertical="center"/>
    </xf>
    <xf numFmtId="14" fontId="7" fillId="5" borderId="0" xfId="0" applyNumberFormat="1" applyFont="1" applyFill="1" applyAlignment="1">
      <alignment horizontal="center" vertical="center"/>
    </xf>
    <xf numFmtId="14" fontId="4" fillId="5" borderId="0" xfId="0" applyNumberFormat="1" applyFont="1" applyFill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41" fontId="13" fillId="5" borderId="14" xfId="0" applyNumberFormat="1" applyFont="1" applyFill="1" applyBorder="1" applyAlignment="1">
      <alignment vertical="center"/>
    </xf>
    <xf numFmtId="177" fontId="15" fillId="11" borderId="5" xfId="0" applyNumberFormat="1" applyFont="1" applyFill="1" applyBorder="1" applyAlignment="1" applyProtection="1">
      <alignment horizontal="center" vertical="center" wrapText="1"/>
      <protection locked="0"/>
    </xf>
    <xf numFmtId="0" fontId="42" fillId="0" borderId="0" xfId="0" applyFont="1"/>
    <xf numFmtId="41" fontId="13" fillId="12" borderId="14" xfId="0" applyNumberFormat="1" applyFont="1" applyFill="1" applyBorder="1" applyAlignment="1">
      <alignment vertical="center"/>
    </xf>
    <xf numFmtId="41" fontId="21" fillId="12" borderId="14" xfId="0" applyNumberFormat="1" applyFont="1" applyFill="1" applyBorder="1" applyAlignment="1">
      <alignment vertical="center" wrapText="1"/>
    </xf>
    <xf numFmtId="0" fontId="43" fillId="0" borderId="0" xfId="0" applyFont="1" applyAlignment="1">
      <alignment horizontal="center"/>
    </xf>
    <xf numFmtId="0" fontId="20" fillId="13" borderId="0" xfId="0" applyFont="1" applyFill="1" applyAlignment="1">
      <alignment vertical="center"/>
    </xf>
    <xf numFmtId="0" fontId="4" fillId="13" borderId="0" xfId="0" applyFont="1" applyFill="1" applyAlignment="1">
      <alignment vertical="center"/>
    </xf>
    <xf numFmtId="0" fontId="46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46" fillId="0" borderId="23" xfId="0" applyFont="1" applyBorder="1" applyAlignment="1">
      <alignment horizontal="center" vertical="center" wrapText="1"/>
    </xf>
    <xf numFmtId="0" fontId="47" fillId="0" borderId="22" xfId="0" applyFont="1" applyBorder="1" applyAlignment="1">
      <alignment horizontal="center" vertical="center" wrapText="1"/>
    </xf>
    <xf numFmtId="0" fontId="45" fillId="14" borderId="20" xfId="0" applyFont="1" applyFill="1" applyBorder="1" applyAlignment="1">
      <alignment horizontal="center" vertical="center" wrapText="1"/>
    </xf>
    <xf numFmtId="0" fontId="46" fillId="0" borderId="23" xfId="0" applyFont="1" applyBorder="1" applyAlignment="1">
      <alignment vertical="center" wrapText="1"/>
    </xf>
    <xf numFmtId="0" fontId="48" fillId="0" borderId="23" xfId="0" applyFont="1" applyBorder="1" applyAlignment="1">
      <alignment vertical="center" wrapText="1"/>
    </xf>
    <xf numFmtId="0" fontId="47" fillId="0" borderId="23" xfId="0" applyFont="1" applyBorder="1" applyAlignment="1">
      <alignment vertical="center" wrapText="1"/>
    </xf>
    <xf numFmtId="0" fontId="44" fillId="0" borderId="23" xfId="0" applyFont="1" applyBorder="1" applyAlignment="1">
      <alignment vertical="top" wrapText="1"/>
    </xf>
    <xf numFmtId="0" fontId="44" fillId="0" borderId="23" xfId="0" applyFont="1" applyBorder="1" applyAlignment="1">
      <alignment vertical="center" wrapText="1"/>
    </xf>
    <xf numFmtId="0" fontId="50" fillId="0" borderId="0" xfId="0" applyFont="1" applyAlignment="1">
      <alignment vertical="center"/>
    </xf>
    <xf numFmtId="0" fontId="21" fillId="0" borderId="4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177" fontId="15" fillId="3" borderId="14" xfId="0" applyNumberFormat="1" applyFont="1" applyFill="1" applyBorder="1" applyAlignment="1" applyProtection="1">
      <alignment horizontal="center" vertical="center"/>
      <protection locked="0"/>
    </xf>
    <xf numFmtId="10" fontId="4" fillId="0" borderId="14" xfId="0" applyNumberFormat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41" fontId="17" fillId="4" borderId="5" xfId="0" applyNumberFormat="1" applyFont="1" applyFill="1" applyBorder="1" applyAlignment="1">
      <alignment vertical="center"/>
    </xf>
    <xf numFmtId="41" fontId="17" fillId="4" borderId="6" xfId="0" applyNumberFormat="1" applyFont="1" applyFill="1" applyBorder="1" applyAlignment="1">
      <alignment vertical="center"/>
    </xf>
    <xf numFmtId="10" fontId="17" fillId="0" borderId="5" xfId="0" applyNumberFormat="1" applyFont="1" applyBorder="1" applyAlignment="1">
      <alignment horizontal="center" vertical="center"/>
    </xf>
    <xf numFmtId="41" fontId="2" fillId="0" borderId="14" xfId="2" applyFont="1" applyBorder="1">
      <alignment vertical="center"/>
    </xf>
    <xf numFmtId="41" fontId="13" fillId="0" borderId="0" xfId="2" applyFont="1" applyAlignment="1"/>
    <xf numFmtId="41" fontId="7" fillId="4" borderId="0" xfId="2" applyFont="1" applyFill="1" applyAlignment="1">
      <alignment vertical="center"/>
    </xf>
    <xf numFmtId="55" fontId="13" fillId="4" borderId="14" xfId="0" applyNumberFormat="1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1" fontId="13" fillId="4" borderId="14" xfId="0" applyNumberFormat="1" applyFont="1" applyFill="1" applyBorder="1" applyAlignment="1">
      <alignment vertical="center"/>
    </xf>
    <xf numFmtId="41" fontId="13" fillId="4" borderId="14" xfId="0" applyNumberFormat="1" applyFont="1" applyFill="1" applyBorder="1" applyAlignment="1">
      <alignment horizontal="right" vertical="center"/>
    </xf>
    <xf numFmtId="41" fontId="13" fillId="0" borderId="14" xfId="0" applyNumberFormat="1" applyFont="1" applyBorder="1" applyAlignment="1">
      <alignment vertical="center"/>
    </xf>
    <xf numFmtId="41" fontId="13" fillId="0" borderId="14" xfId="0" applyNumberFormat="1" applyFont="1" applyBorder="1" applyAlignment="1">
      <alignment horizontal="right" vertical="center"/>
    </xf>
    <xf numFmtId="0" fontId="1" fillId="4" borderId="14" xfId="0" applyFont="1" applyFill="1" applyBorder="1" applyAlignment="1">
      <alignment horizontal="center" vertical="center"/>
    </xf>
    <xf numFmtId="41" fontId="1" fillId="4" borderId="14" xfId="0" applyNumberFormat="1" applyFont="1" applyFill="1" applyBorder="1" applyAlignment="1">
      <alignment vertical="center"/>
    </xf>
    <xf numFmtId="14" fontId="1" fillId="6" borderId="14" xfId="0" applyNumberFormat="1" applyFont="1" applyFill="1" applyBorder="1" applyAlignment="1">
      <alignment horizontal="center" vertical="center"/>
    </xf>
    <xf numFmtId="0" fontId="54" fillId="0" borderId="0" xfId="5"/>
    <xf numFmtId="0" fontId="55" fillId="15" borderId="0" xfId="5" applyFont="1" applyFill="1" applyAlignment="1">
      <alignment horizontal="center" vertical="center"/>
    </xf>
    <xf numFmtId="0" fontId="56" fillId="15" borderId="0" xfId="5" applyFont="1" applyFill="1" applyAlignment="1">
      <alignment horizontal="center" vertical="center"/>
    </xf>
    <xf numFmtId="0" fontId="56" fillId="15" borderId="0" xfId="5" applyFont="1" applyFill="1" applyAlignment="1">
      <alignment horizontal="left" vertical="center"/>
    </xf>
    <xf numFmtId="0" fontId="56" fillId="15" borderId="0" xfId="5" applyFont="1" applyFill="1" applyAlignment="1">
      <alignment horizontal="right" vertical="center"/>
    </xf>
    <xf numFmtId="0" fontId="57" fillId="15" borderId="29" xfId="5" applyFont="1" applyFill="1" applyBorder="1" applyAlignment="1">
      <alignment horizontal="right" vertical="center"/>
    </xf>
    <xf numFmtId="179" fontId="58" fillId="15" borderId="30" xfId="5" applyNumberFormat="1" applyFont="1" applyFill="1" applyBorder="1" applyAlignment="1">
      <alignment horizontal="right" vertical="center"/>
    </xf>
    <xf numFmtId="0" fontId="58" fillId="15" borderId="30" xfId="5" applyFont="1" applyFill="1" applyBorder="1" applyAlignment="1">
      <alignment horizontal="right" vertical="center"/>
    </xf>
    <xf numFmtId="179" fontId="58" fillId="15" borderId="31" xfId="5" applyNumberFormat="1" applyFont="1" applyFill="1" applyBorder="1" applyAlignment="1">
      <alignment horizontal="right" vertical="center"/>
    </xf>
    <xf numFmtId="0" fontId="56" fillId="15" borderId="29" xfId="5" applyFont="1" applyFill="1" applyBorder="1" applyAlignment="1">
      <alignment horizontal="right" vertical="center"/>
    </xf>
    <xf numFmtId="179" fontId="59" fillId="15" borderId="30" xfId="5" applyNumberFormat="1" applyFont="1" applyFill="1" applyBorder="1" applyAlignment="1">
      <alignment horizontal="right" vertical="center"/>
    </xf>
    <xf numFmtId="0" fontId="59" fillId="15" borderId="30" xfId="5" applyFont="1" applyFill="1" applyBorder="1" applyAlignment="1">
      <alignment horizontal="right" vertical="center"/>
    </xf>
    <xf numFmtId="179" fontId="59" fillId="15" borderId="31" xfId="5" applyNumberFormat="1" applyFont="1" applyFill="1" applyBorder="1" applyAlignment="1">
      <alignment horizontal="right" vertical="center"/>
    </xf>
    <xf numFmtId="0" fontId="60" fillId="15" borderId="29" xfId="5" applyFont="1" applyFill="1" applyBorder="1" applyAlignment="1">
      <alignment horizontal="right" vertical="center"/>
    </xf>
    <xf numFmtId="0" fontId="57" fillId="15" borderId="32" xfId="5" applyFont="1" applyFill="1" applyBorder="1" applyAlignment="1">
      <alignment horizontal="right" vertical="center"/>
    </xf>
    <xf numFmtId="179" fontId="58" fillId="15" borderId="33" xfId="5" applyNumberFormat="1" applyFont="1" applyFill="1" applyBorder="1" applyAlignment="1">
      <alignment horizontal="right" vertical="center"/>
    </xf>
    <xf numFmtId="0" fontId="58" fillId="15" borderId="33" xfId="5" applyFont="1" applyFill="1" applyBorder="1" applyAlignment="1">
      <alignment horizontal="right" vertical="center"/>
    </xf>
    <xf numFmtId="179" fontId="58" fillId="15" borderId="34" xfId="5" applyNumberFormat="1" applyFont="1" applyFill="1" applyBorder="1" applyAlignment="1">
      <alignment horizontal="right" vertical="center"/>
    </xf>
    <xf numFmtId="0" fontId="61" fillId="15" borderId="0" xfId="5" applyFont="1" applyFill="1" applyAlignment="1">
      <alignment horizontal="center" vertical="top"/>
    </xf>
    <xf numFmtId="0" fontId="62" fillId="15" borderId="0" xfId="5" applyFont="1" applyFill="1" applyAlignment="1">
      <alignment horizontal="center" vertical="center"/>
    </xf>
    <xf numFmtId="0" fontId="62" fillId="15" borderId="0" xfId="5" applyFont="1" applyFill="1" applyAlignment="1">
      <alignment horizontal="left" vertical="center"/>
    </xf>
    <xf numFmtId="0" fontId="62" fillId="15" borderId="0" xfId="5" applyFont="1" applyFill="1" applyAlignment="1">
      <alignment horizontal="right" vertical="center"/>
    </xf>
    <xf numFmtId="0" fontId="57" fillId="15" borderId="29" xfId="5" applyFont="1" applyFill="1" applyBorder="1" applyAlignment="1">
      <alignment horizontal="center" vertical="center"/>
    </xf>
    <xf numFmtId="179" fontId="58" fillId="15" borderId="35" xfId="5" applyNumberFormat="1" applyFont="1" applyFill="1" applyBorder="1" applyAlignment="1">
      <alignment horizontal="right" vertical="center"/>
    </xf>
    <xf numFmtId="179" fontId="58" fillId="15" borderId="36" xfId="5" applyNumberFormat="1" applyFont="1" applyFill="1" applyBorder="1" applyAlignment="1">
      <alignment horizontal="right" vertical="center"/>
    </xf>
    <xf numFmtId="0" fontId="56" fillId="15" borderId="29" xfId="5" applyFont="1" applyFill="1" applyBorder="1" applyAlignment="1">
      <alignment horizontal="center" vertical="center"/>
    </xf>
    <xf numFmtId="0" fontId="57" fillId="15" borderId="32" xfId="5" applyFont="1" applyFill="1" applyBorder="1" applyAlignment="1">
      <alignment horizontal="center" vertical="center"/>
    </xf>
    <xf numFmtId="179" fontId="58" fillId="15" borderId="27" xfId="5" applyNumberFormat="1" applyFont="1" applyFill="1" applyBorder="1" applyAlignment="1">
      <alignment horizontal="right" vertical="center"/>
    </xf>
    <xf numFmtId="179" fontId="58" fillId="15" borderId="28" xfId="5" applyNumberFormat="1" applyFont="1" applyFill="1" applyBorder="1" applyAlignment="1">
      <alignment horizontal="right" vertical="center"/>
    </xf>
    <xf numFmtId="3" fontId="28" fillId="5" borderId="10" xfId="0" applyNumberFormat="1" applyFont="1" applyFill="1" applyBorder="1" applyAlignment="1">
      <alignment horizontal="center" vertical="center" wrapText="1"/>
    </xf>
    <xf numFmtId="0" fontId="57" fillId="15" borderId="29" xfId="0" applyFont="1" applyFill="1" applyBorder="1" applyAlignment="1">
      <alignment horizontal="right" vertical="center"/>
    </xf>
    <xf numFmtId="179" fontId="58" fillId="15" borderId="30" xfId="0" applyNumberFormat="1" applyFont="1" applyFill="1" applyBorder="1" applyAlignment="1">
      <alignment horizontal="right" vertical="center"/>
    </xf>
    <xf numFmtId="0" fontId="58" fillId="15" borderId="30" xfId="0" applyFont="1" applyFill="1" applyBorder="1" applyAlignment="1">
      <alignment horizontal="right" vertical="center"/>
    </xf>
    <xf numFmtId="179" fontId="58" fillId="15" borderId="31" xfId="0" applyNumberFormat="1" applyFont="1" applyFill="1" applyBorder="1" applyAlignment="1">
      <alignment horizontal="right" vertical="center"/>
    </xf>
    <xf numFmtId="0" fontId="56" fillId="15" borderId="29" xfId="0" applyFont="1" applyFill="1" applyBorder="1" applyAlignment="1">
      <alignment horizontal="right" vertical="center"/>
    </xf>
    <xf numFmtId="179" fontId="59" fillId="15" borderId="30" xfId="0" applyNumberFormat="1" applyFont="1" applyFill="1" applyBorder="1" applyAlignment="1">
      <alignment horizontal="right" vertical="center"/>
    </xf>
    <xf numFmtId="0" fontId="59" fillId="15" borderId="30" xfId="0" applyFont="1" applyFill="1" applyBorder="1" applyAlignment="1">
      <alignment horizontal="right" vertical="center"/>
    </xf>
    <xf numFmtId="179" fontId="59" fillId="15" borderId="31" xfId="0" applyNumberFormat="1" applyFont="1" applyFill="1" applyBorder="1" applyAlignment="1">
      <alignment horizontal="right" vertical="center"/>
    </xf>
    <xf numFmtId="0" fontId="60" fillId="15" borderId="29" xfId="0" applyFont="1" applyFill="1" applyBorder="1" applyAlignment="1">
      <alignment horizontal="right" vertical="center"/>
    </xf>
    <xf numFmtId="0" fontId="57" fillId="15" borderId="32" xfId="0" applyFont="1" applyFill="1" applyBorder="1" applyAlignment="1">
      <alignment horizontal="right" vertical="center"/>
    </xf>
    <xf numFmtId="179" fontId="58" fillId="15" borderId="33" xfId="0" applyNumberFormat="1" applyFont="1" applyFill="1" applyBorder="1" applyAlignment="1">
      <alignment horizontal="right" vertical="center"/>
    </xf>
    <xf numFmtId="0" fontId="58" fillId="15" borderId="33" xfId="0" applyFont="1" applyFill="1" applyBorder="1" applyAlignment="1">
      <alignment horizontal="right" vertical="center"/>
    </xf>
    <xf numFmtId="179" fontId="58" fillId="15" borderId="34" xfId="0" applyNumberFormat="1" applyFont="1" applyFill="1" applyBorder="1" applyAlignment="1">
      <alignment horizontal="right" vertical="center"/>
    </xf>
    <xf numFmtId="0" fontId="57" fillId="15" borderId="29" xfId="0" applyFont="1" applyFill="1" applyBorder="1" applyAlignment="1">
      <alignment horizontal="center" vertical="center"/>
    </xf>
    <xf numFmtId="179" fontId="58" fillId="15" borderId="35" xfId="0" applyNumberFormat="1" applyFont="1" applyFill="1" applyBorder="1" applyAlignment="1">
      <alignment horizontal="right" vertical="center"/>
    </xf>
    <xf numFmtId="179" fontId="58" fillId="15" borderId="36" xfId="0" applyNumberFormat="1" applyFont="1" applyFill="1" applyBorder="1" applyAlignment="1">
      <alignment horizontal="right" vertical="center"/>
    </xf>
    <xf numFmtId="0" fontId="56" fillId="15" borderId="29" xfId="0" applyFont="1" applyFill="1" applyBorder="1" applyAlignment="1">
      <alignment horizontal="center" vertical="center"/>
    </xf>
    <xf numFmtId="0" fontId="57" fillId="15" borderId="32" xfId="0" applyFont="1" applyFill="1" applyBorder="1" applyAlignment="1">
      <alignment horizontal="center" vertical="center"/>
    </xf>
    <xf numFmtId="179" fontId="58" fillId="15" borderId="27" xfId="0" applyNumberFormat="1" applyFont="1" applyFill="1" applyBorder="1" applyAlignment="1">
      <alignment horizontal="right" vertical="center"/>
    </xf>
    <xf numFmtId="179" fontId="58" fillId="15" borderId="28" xfId="0" applyNumberFormat="1" applyFont="1" applyFill="1" applyBorder="1" applyAlignment="1">
      <alignment horizontal="right" vertical="center"/>
    </xf>
    <xf numFmtId="0" fontId="45" fillId="14" borderId="19" xfId="0" applyFont="1" applyFill="1" applyBorder="1" applyAlignment="1">
      <alignment horizontal="center" vertical="center" wrapText="1"/>
    </xf>
    <xf numFmtId="0" fontId="45" fillId="14" borderId="20" xfId="0" applyFont="1" applyFill="1" applyBorder="1" applyAlignment="1">
      <alignment horizontal="center" vertical="center" wrapText="1"/>
    </xf>
    <xf numFmtId="0" fontId="57" fillId="16" borderId="24" xfId="5" applyFont="1" applyFill="1" applyBorder="1" applyAlignment="1">
      <alignment horizontal="center" vertical="center"/>
    </xf>
    <xf numFmtId="0" fontId="57" fillId="16" borderId="25" xfId="5" applyFont="1" applyFill="1" applyBorder="1" applyAlignment="1">
      <alignment horizontal="center" vertical="center"/>
    </xf>
    <xf numFmtId="0" fontId="57" fillId="16" borderId="26" xfId="5" applyFont="1" applyFill="1" applyBorder="1" applyAlignment="1">
      <alignment horizontal="center" vertical="center"/>
    </xf>
    <xf numFmtId="0" fontId="57" fillId="16" borderId="27" xfId="5" applyFont="1" applyFill="1" applyBorder="1" applyAlignment="1">
      <alignment horizontal="center" vertical="center"/>
    </xf>
    <xf numFmtId="0" fontId="57" fillId="16" borderId="28" xfId="5" applyFont="1" applyFill="1" applyBorder="1" applyAlignment="1">
      <alignment horizontal="center" vertical="center"/>
    </xf>
    <xf numFmtId="0" fontId="63" fillId="16" borderId="24" xfId="5" applyFont="1" applyFill="1" applyBorder="1" applyAlignment="1">
      <alignment horizontal="center" vertical="center"/>
    </xf>
    <xf numFmtId="0" fontId="63" fillId="16" borderId="25" xfId="5" applyFont="1" applyFill="1" applyBorder="1" applyAlignment="1">
      <alignment horizontal="center" vertical="center"/>
    </xf>
    <xf numFmtId="0" fontId="63" fillId="16" borderId="26" xfId="5" applyFont="1" applyFill="1" applyBorder="1" applyAlignment="1">
      <alignment horizontal="center" vertical="center"/>
    </xf>
    <xf numFmtId="0" fontId="63" fillId="16" borderId="27" xfId="5" applyFont="1" applyFill="1" applyBorder="1" applyAlignment="1">
      <alignment horizontal="center" vertical="center"/>
    </xf>
    <xf numFmtId="0" fontId="63" fillId="16" borderId="28" xfId="5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77" fontId="15" fillId="3" borderId="5" xfId="0" applyNumberFormat="1" applyFont="1" applyFill="1" applyBorder="1" applyAlignment="1" applyProtection="1">
      <alignment horizontal="center" vertical="center"/>
      <protection locked="0"/>
    </xf>
    <xf numFmtId="177" fontId="15" fillId="3" borderId="15" xfId="0" applyNumberFormat="1" applyFont="1" applyFill="1" applyBorder="1" applyAlignment="1" applyProtection="1">
      <alignment horizontal="center" vertical="center"/>
      <protection locked="0"/>
    </xf>
    <xf numFmtId="177" fontId="15" fillId="3" borderId="16" xfId="0" applyNumberFormat="1" applyFont="1" applyFill="1" applyBorder="1" applyAlignment="1" applyProtection="1">
      <alignment horizontal="center" vertical="center"/>
      <protection locked="0"/>
    </xf>
    <xf numFmtId="177" fontId="15" fillId="3" borderId="17" xfId="0" applyNumberFormat="1" applyFont="1" applyFill="1" applyBorder="1" applyAlignment="1" applyProtection="1">
      <alignment horizontal="center" vertical="center"/>
      <protection locked="0"/>
    </xf>
    <xf numFmtId="177" fontId="15" fillId="3" borderId="18" xfId="0" applyNumberFormat="1" applyFont="1" applyFill="1" applyBorder="1" applyAlignment="1" applyProtection="1">
      <alignment horizontal="center" vertical="center"/>
      <protection locked="0"/>
    </xf>
    <xf numFmtId="0" fontId="13" fillId="4" borderId="5" xfId="0" applyFont="1" applyFill="1" applyBorder="1" applyAlignment="1">
      <alignment horizontal="left" vertical="top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/>
    </xf>
    <xf numFmtId="177" fontId="15" fillId="3" borderId="4" xfId="0" applyNumberFormat="1" applyFont="1" applyFill="1" applyBorder="1" applyAlignment="1" applyProtection="1">
      <alignment horizontal="center" vertical="center"/>
      <protection locked="0"/>
    </xf>
    <xf numFmtId="177" fontId="15" fillId="3" borderId="3" xfId="0" applyNumberFormat="1" applyFont="1" applyFill="1" applyBorder="1" applyAlignment="1" applyProtection="1">
      <alignment horizontal="center" vertical="center"/>
      <protection locked="0"/>
    </xf>
    <xf numFmtId="3" fontId="30" fillId="0" borderId="11" xfId="0" applyNumberFormat="1" applyFont="1" applyBorder="1" applyAlignment="1">
      <alignment horizontal="center" vertical="center" wrapText="1"/>
    </xf>
    <xf numFmtId="3" fontId="30" fillId="0" borderId="8" xfId="0" applyNumberFormat="1" applyFont="1" applyBorder="1" applyAlignment="1">
      <alignment horizontal="center" vertical="center" wrapText="1"/>
    </xf>
    <xf numFmtId="0" fontId="24" fillId="5" borderId="13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4" fillId="5" borderId="12" xfId="0" applyFont="1" applyFill="1" applyBorder="1" applyAlignment="1">
      <alignment horizontal="center" vertical="center" wrapText="1"/>
    </xf>
    <xf numFmtId="0" fontId="39" fillId="10" borderId="11" xfId="0" applyFont="1" applyFill="1" applyBorder="1" applyAlignment="1">
      <alignment horizontal="center" vertical="center" wrapText="1"/>
    </xf>
    <xf numFmtId="0" fontId="39" fillId="10" borderId="8" xfId="0" applyFont="1" applyFill="1" applyBorder="1" applyAlignment="1">
      <alignment horizontal="center" vertical="center" wrapText="1"/>
    </xf>
    <xf numFmtId="0" fontId="64" fillId="17" borderId="14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10" fontId="17" fillId="0" borderId="14" xfId="0" applyNumberFormat="1" applyFont="1" applyFill="1" applyBorder="1" applyAlignment="1">
      <alignment horizontal="center" vertical="center"/>
    </xf>
    <xf numFmtId="41" fontId="17" fillId="0" borderId="14" xfId="0" applyNumberFormat="1" applyFont="1" applyFill="1" applyBorder="1" applyAlignment="1">
      <alignment vertical="center"/>
    </xf>
    <xf numFmtId="10" fontId="17" fillId="18" borderId="14" xfId="0" applyNumberFormat="1" applyFont="1" applyFill="1" applyBorder="1" applyAlignment="1">
      <alignment horizontal="center" vertical="center"/>
    </xf>
    <xf numFmtId="41" fontId="17" fillId="18" borderId="14" xfId="0" applyNumberFormat="1" applyFont="1" applyFill="1" applyBorder="1" applyAlignment="1">
      <alignment horizontal="center" vertical="center"/>
    </xf>
    <xf numFmtId="41" fontId="14" fillId="18" borderId="14" xfId="0" applyNumberFormat="1" applyFont="1" applyFill="1" applyBorder="1" applyAlignment="1">
      <alignment horizontal="center" vertical="center"/>
    </xf>
    <xf numFmtId="41" fontId="14" fillId="0" borderId="14" xfId="0" applyNumberFormat="1" applyFont="1" applyFill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3" fillId="0" borderId="14" xfId="0" applyFont="1" applyBorder="1"/>
    <xf numFmtId="0" fontId="66" fillId="0" borderId="0" xfId="0" applyFont="1" applyAlignment="1">
      <alignment horizontal="center"/>
    </xf>
    <xf numFmtId="0" fontId="66" fillId="0" borderId="0" xfId="0" applyFont="1" applyAlignment="1">
      <alignment horizontal="left" indent="3"/>
    </xf>
    <xf numFmtId="0" fontId="7" fillId="18" borderId="14" xfId="0" applyFont="1" applyFill="1" applyBorder="1" applyAlignment="1">
      <alignment horizontal="center" vertical="center"/>
    </xf>
    <xf numFmtId="41" fontId="14" fillId="18" borderId="14" xfId="0" applyNumberFormat="1" applyFont="1" applyFill="1" applyBorder="1" applyAlignment="1">
      <alignment vertical="center"/>
    </xf>
    <xf numFmtId="41" fontId="17" fillId="18" borderId="14" xfId="0" applyNumberFormat="1" applyFont="1" applyFill="1" applyBorder="1" applyAlignment="1">
      <alignment vertical="center"/>
    </xf>
    <xf numFmtId="0" fontId="23" fillId="18" borderId="14" xfId="0" applyFont="1" applyFill="1" applyBorder="1"/>
    <xf numFmtId="0" fontId="50" fillId="0" borderId="14" xfId="0" applyFont="1" applyBorder="1" applyAlignment="1">
      <alignment horizontal="center" vertical="center"/>
    </xf>
    <xf numFmtId="41" fontId="50" fillId="0" borderId="14" xfId="0" applyNumberFormat="1" applyFont="1" applyFill="1" applyBorder="1" applyAlignment="1">
      <alignment vertical="center"/>
    </xf>
    <xf numFmtId="10" fontId="50" fillId="0" borderId="14" xfId="0" applyNumberFormat="1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 vertical="center"/>
    </xf>
  </cellXfs>
  <cellStyles count="6">
    <cellStyle name="쉼표 [0]" xfId="2" builtinId="6"/>
    <cellStyle name="표준" xfId="0" builtinId="0"/>
    <cellStyle name="표준 2" xfId="3" xr:uid="{1B4BD67A-BCC3-4048-8909-63BC53099F15}"/>
    <cellStyle name="표준 3" xfId="1" xr:uid="{00000000-0005-0000-0000-000001000000}"/>
    <cellStyle name="표준 4" xfId="5" xr:uid="{2EA5AD06-05AE-4067-B0E9-ECD67AD5CDD8}"/>
    <cellStyle name="표준 8" xfId="4" xr:uid="{B3AD4739-E77D-4DF1-BEDD-8E344DA6A26B}"/>
  </cellStyles>
  <dxfs count="0"/>
  <tableStyles count="0" defaultTableStyle="TableStyleMedium9" defaultPivotStyle="PivotStyleLight16"/>
  <colors>
    <mruColors>
      <color rgb="FFB8CCE4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10</xdr:row>
      <xdr:rowOff>66675</xdr:rowOff>
    </xdr:from>
    <xdr:to>
      <xdr:col>1</xdr:col>
      <xdr:colOff>952500</xdr:colOff>
      <xdr:row>15</xdr:row>
      <xdr:rowOff>95250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75F199AC-A946-16A6-A1A1-46B1EE67041E}"/>
            </a:ext>
          </a:extLst>
        </xdr:cNvPr>
        <xdr:cNvCxnSpPr/>
      </xdr:nvCxnSpPr>
      <xdr:spPr>
        <a:xfrm>
          <a:off x="2352675" y="1724025"/>
          <a:ext cx="0" cy="1028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17</xdr:row>
      <xdr:rowOff>57150</xdr:rowOff>
    </xdr:from>
    <xdr:to>
      <xdr:col>1</xdr:col>
      <xdr:colOff>962025</xdr:colOff>
      <xdr:row>19</xdr:row>
      <xdr:rowOff>133350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8835BC0F-F196-4E64-BE33-81984F49E525}"/>
            </a:ext>
          </a:extLst>
        </xdr:cNvPr>
        <xdr:cNvCxnSpPr/>
      </xdr:nvCxnSpPr>
      <xdr:spPr>
        <a:xfrm>
          <a:off x="2362200" y="3038475"/>
          <a:ext cx="0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5</xdr:col>
      <xdr:colOff>171450</xdr:colOff>
      <xdr:row>27</xdr:row>
      <xdr:rowOff>66274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A47A7F-344F-C928-C71D-03DF4D2F4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476500"/>
          <a:ext cx="6276975" cy="320952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368300</xdr:colOff>
      <xdr:row>14</xdr:row>
      <xdr:rowOff>198120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683883-41C1-472F-9446-24BE7E07ED23}"/>
            </a:ext>
          </a:extLst>
        </xdr:cNvPr>
        <xdr:cNvSpPr txBox="1"/>
      </xdr:nvSpPr>
      <xdr:spPr>
        <a:xfrm>
          <a:off x="0" y="0"/>
          <a:ext cx="14351000" cy="31889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/>
            <a:t>해당사항없음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15875</xdr:rowOff>
    </xdr:from>
    <xdr:to>
      <xdr:col>17</xdr:col>
      <xdr:colOff>352425</xdr:colOff>
      <xdr:row>14</xdr:row>
      <xdr:rowOff>58420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1A9515-1D14-4EC1-804B-512E4899C9F3}"/>
            </a:ext>
          </a:extLst>
        </xdr:cNvPr>
        <xdr:cNvSpPr txBox="1"/>
      </xdr:nvSpPr>
      <xdr:spPr>
        <a:xfrm>
          <a:off x="6350" y="15875"/>
          <a:ext cx="14347825" cy="31953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/>
            <a:t>해당사항없음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9525</xdr:colOff>
      <xdr:row>14</xdr:row>
      <xdr:rowOff>125095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AB5C87-208A-47E7-9F75-F938CDAB6A10}"/>
            </a:ext>
          </a:extLst>
        </xdr:cNvPr>
        <xdr:cNvSpPr txBox="1"/>
      </xdr:nvSpPr>
      <xdr:spPr>
        <a:xfrm>
          <a:off x="0" y="0"/>
          <a:ext cx="14344650" cy="31921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2400"/>
            <a:t>해당사항없음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ft4648827-my.sharepoint.com/personal/minhee_jung_elevationequity_com/Documents/Elevation_2/Deal-Project/1.%20Portfolio%20Management/2.%20London/Financials/&#54144;&#46300;%20&#54217;&#44032;%20&#50836;&#52397;&#51088;&#47308;/&#48708;&#49884;&#51109;&#49457;&#51648;&#48516;&#51613;&#44428;%20&#44277;&#51221;&#44032;&#52824;%20&#54217;&#44032;&#44288;&#47144;%20&#51088;&#47308;&#50836;&#52397;_202304%20&#44592;&#51456;/&#44277;&#51221;&#44032;&#52824;%20&#54217;&#44032;%20&#51088;&#47308;_202304&#44592;&#51456;_20230503.xlsx" TargetMode="External"/><Relationship Id="rId2" Type="http://schemas.microsoft.com/office/2019/04/relationships/externalLinkLongPath" Target="/personal/minhee_jung_elevationequity_com/Documents/Elevation/Deal-Project/1.%20Portfolio%20Management/2.%20London/Financials/&#54144;&#46300;%20&#54217;&#44032;%20&#50836;&#52397;&#51088;&#47308;/&#48708;&#49884;&#51109;&#49457;&#51648;&#48516;&#51613;&#44428;%20&#44277;&#51221;&#44032;&#52824;%20&#54217;&#44032;&#44288;&#47144;%20&#51088;&#47308;&#50836;&#52397;_202304%20&#44592;&#51456;/&#44277;&#51221;&#44032;&#52824;%20&#54217;&#44032;%20&#51088;&#47308;_202304&#44592;&#51456;_20230503.xlsx?ADCDAB6A" TargetMode="External"/><Relationship Id="rId1" Type="http://schemas.openxmlformats.org/officeDocument/2006/relationships/externalLinkPath" Target="file:///\\ADCDAB6A\&#44277;&#51221;&#44032;&#52824;%20&#54217;&#44032;%20&#51088;&#47308;_202304&#44592;&#51456;_202305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공정가치평가 기초자료 요청&gt;&gt;&gt;"/>
      <sheetName val="1.1 재무제표"/>
      <sheetName val="SPC_BS"/>
      <sheetName val="SPC_PL"/>
      <sheetName val="PEF_BS"/>
      <sheetName val="PEF_PL"/>
      <sheetName val="1.2 투자자산현황"/>
      <sheetName val="1.30출자금 현황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글로벌라이프스타일그룹㈜</v>
          </cell>
          <cell r="C6">
            <v>44690</v>
          </cell>
          <cell r="D6" t="str">
            <v>110111-8278817</v>
          </cell>
          <cell r="G6">
            <v>50000</v>
          </cell>
          <cell r="I6">
            <v>19300000000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7525-581E-485E-8BDA-1328668B85F1}">
  <sheetPr>
    <tabColor rgb="FFC00000"/>
  </sheetPr>
  <dimension ref="A1:F25"/>
  <sheetViews>
    <sheetView tabSelected="1" workbookViewId="0">
      <selection activeCell="A2" sqref="A2:A3"/>
    </sheetView>
  </sheetViews>
  <sheetFormatPr defaultRowHeight="13" x14ac:dyDescent="0.25"/>
  <cols>
    <col min="1" max="1" width="18.33203125" style="26" customWidth="1"/>
    <col min="2" max="2" width="41.6640625" style="26" customWidth="1"/>
    <col min="3" max="3" width="16.25" style="26" bestFit="1" customWidth="1"/>
    <col min="4" max="4" width="36.5" style="26" bestFit="1" customWidth="1"/>
    <col min="5" max="5" width="9.25" style="26" bestFit="1" customWidth="1"/>
    <col min="6" max="6" width="18.58203125" style="26" bestFit="1" customWidth="1"/>
    <col min="7" max="16384" width="8.6640625" style="26"/>
  </cols>
  <sheetData>
    <row r="1" spans="1:6" ht="14" customHeight="1" x14ac:dyDescent="0.25">
      <c r="A1" s="247" t="s">
        <v>331</v>
      </c>
      <c r="B1" s="247"/>
    </row>
    <row r="2" spans="1:6" x14ac:dyDescent="0.25">
      <c r="A2" s="248" t="s">
        <v>328</v>
      </c>
      <c r="B2" s="237" t="s">
        <v>330</v>
      </c>
    </row>
    <row r="3" spans="1:6" x14ac:dyDescent="0.25">
      <c r="A3" s="248"/>
      <c r="B3" s="237" t="s">
        <v>332</v>
      </c>
    </row>
    <row r="10" spans="1:6" ht="16" x14ac:dyDescent="0.25">
      <c r="B10" s="238" t="s">
        <v>343</v>
      </c>
      <c r="C10" s="240"/>
      <c r="D10" s="233" t="s">
        <v>333</v>
      </c>
      <c r="E10" s="231" t="s">
        <v>77</v>
      </c>
      <c r="F10" s="232" t="s">
        <v>334</v>
      </c>
    </row>
    <row r="11" spans="1:6" ht="16" x14ac:dyDescent="0.25">
      <c r="C11" s="235" t="s">
        <v>335</v>
      </c>
      <c r="D11" s="234" t="s">
        <v>229</v>
      </c>
      <c r="E11" s="229">
        <v>7.4999999999999997E-2</v>
      </c>
      <c r="F11" s="230">
        <v>1500000000</v>
      </c>
    </row>
    <row r="12" spans="1:6" ht="16" x14ac:dyDescent="0.25">
      <c r="C12" s="236" t="s">
        <v>336</v>
      </c>
      <c r="D12" s="234" t="s">
        <v>231</v>
      </c>
      <c r="E12" s="229">
        <v>0.75</v>
      </c>
      <c r="F12" s="230">
        <v>15000000000</v>
      </c>
    </row>
    <row r="13" spans="1:6" ht="16" x14ac:dyDescent="0.25">
      <c r="C13" s="236"/>
      <c r="D13" s="234" t="s">
        <v>232</v>
      </c>
      <c r="E13" s="229">
        <v>0.15</v>
      </c>
      <c r="F13" s="230">
        <v>3000000000</v>
      </c>
    </row>
    <row r="14" spans="1:6" ht="16" x14ac:dyDescent="0.25">
      <c r="C14" s="236"/>
      <c r="D14" s="234" t="s">
        <v>233</v>
      </c>
      <c r="E14" s="229">
        <v>2.5000000000000001E-2</v>
      </c>
      <c r="F14" s="230">
        <v>500000000</v>
      </c>
    </row>
    <row r="15" spans="1:6" ht="16" x14ac:dyDescent="0.25">
      <c r="C15" s="243"/>
      <c r="D15" s="243"/>
      <c r="E15" s="231">
        <f>SUM(E11:E14)</f>
        <v>1</v>
      </c>
      <c r="F15" s="242">
        <f>SUM(F11:F14)</f>
        <v>20000000000</v>
      </c>
    </row>
    <row r="17" spans="2:6" x14ac:dyDescent="0.25">
      <c r="B17" s="238" t="s">
        <v>342</v>
      </c>
      <c r="C17" s="26" t="s">
        <v>337</v>
      </c>
    </row>
    <row r="18" spans="2:6" ht="16" x14ac:dyDescent="0.25">
      <c r="C18" s="240"/>
      <c r="D18" s="233" t="s">
        <v>333</v>
      </c>
      <c r="E18" s="231" t="s">
        <v>347</v>
      </c>
      <c r="F18" s="232" t="s">
        <v>346</v>
      </c>
    </row>
    <row r="19" spans="2:6" ht="16" x14ac:dyDescent="0.25">
      <c r="C19" s="244" t="s">
        <v>338</v>
      </c>
      <c r="D19" s="245" t="s">
        <v>339</v>
      </c>
      <c r="E19" s="246">
        <v>1</v>
      </c>
      <c r="F19" s="245">
        <v>500000000</v>
      </c>
    </row>
    <row r="21" spans="2:6" x14ac:dyDescent="0.25">
      <c r="B21" s="239" t="s">
        <v>344</v>
      </c>
      <c r="C21" s="26" t="s">
        <v>340</v>
      </c>
    </row>
    <row r="22" spans="2:6" ht="16" x14ac:dyDescent="0.25">
      <c r="C22" s="240"/>
      <c r="D22" s="233" t="s">
        <v>333</v>
      </c>
      <c r="E22" s="231" t="s">
        <v>347</v>
      </c>
      <c r="F22" s="232" t="s">
        <v>346</v>
      </c>
    </row>
    <row r="23" spans="2:6" ht="16" x14ac:dyDescent="0.25">
      <c r="C23" s="244" t="s">
        <v>341</v>
      </c>
      <c r="D23" s="245" t="s">
        <v>345</v>
      </c>
      <c r="E23" s="246">
        <f>F23/F25</f>
        <v>0.51</v>
      </c>
      <c r="F23" s="245">
        <v>11220</v>
      </c>
    </row>
    <row r="24" spans="2:6" ht="16" x14ac:dyDescent="0.25">
      <c r="C24" s="235" t="s">
        <v>338</v>
      </c>
      <c r="D24" s="234" t="s">
        <v>348</v>
      </c>
      <c r="E24" s="229">
        <f>F24/F25</f>
        <v>0.49</v>
      </c>
      <c r="F24" s="230">
        <f>10780</f>
        <v>10780</v>
      </c>
    </row>
    <row r="25" spans="2:6" ht="16" x14ac:dyDescent="0.25">
      <c r="C25" s="240"/>
      <c r="D25" s="241"/>
      <c r="E25" s="231">
        <f>SUM(E23:E24)</f>
        <v>1</v>
      </c>
      <c r="F25" s="242">
        <f>F23+F24</f>
        <v>22000</v>
      </c>
    </row>
  </sheetData>
  <mergeCells count="3">
    <mergeCell ref="C12:C14"/>
    <mergeCell ref="A1:B1"/>
    <mergeCell ref="A2:A3"/>
  </mergeCells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</sheetPr>
  <dimension ref="A1:G22"/>
  <sheetViews>
    <sheetView showGridLines="0" workbookViewId="0">
      <selection activeCell="B9" sqref="B9:C9"/>
    </sheetView>
  </sheetViews>
  <sheetFormatPr defaultColWidth="8.9140625" defaultRowHeight="17" x14ac:dyDescent="0.45"/>
  <cols>
    <col min="1" max="1" width="1" style="9" customWidth="1"/>
    <col min="2" max="4" width="20.75" style="9" customWidth="1"/>
    <col min="5" max="6" width="8.9140625" style="9"/>
    <col min="7" max="7" width="13.75" style="9" bestFit="1" customWidth="1"/>
    <col min="8" max="16384" width="8.9140625" style="9"/>
  </cols>
  <sheetData>
    <row r="1" spans="1:4" s="45" customFormat="1" ht="15" customHeight="1" x14ac:dyDescent="0.25"/>
    <row r="2" spans="1:4" s="56" customFormat="1" ht="20.149999999999999" customHeight="1" x14ac:dyDescent="0.25">
      <c r="A2" s="55"/>
      <c r="B2" s="7" t="s">
        <v>28</v>
      </c>
      <c r="C2" s="7"/>
      <c r="D2" s="7"/>
    </row>
    <row r="3" spans="1:4" s="47" customFormat="1" x14ac:dyDescent="0.25">
      <c r="B3" s="46"/>
    </row>
    <row r="4" spans="1:4" s="45" customFormat="1" ht="15" customHeight="1" x14ac:dyDescent="0.25">
      <c r="B4" s="99" t="s">
        <v>180</v>
      </c>
      <c r="C4" s="102">
        <f>'1-1(펀드 BS)'!C7</f>
        <v>45443</v>
      </c>
      <c r="D4" s="51"/>
    </row>
    <row r="5" spans="1:4" s="45" customFormat="1" ht="15" customHeight="1" x14ac:dyDescent="0.25"/>
    <row r="6" spans="1:4" s="45" customFormat="1" ht="15" customHeight="1" x14ac:dyDescent="0.25">
      <c r="C6" s="52"/>
      <c r="D6" s="13" t="s">
        <v>19</v>
      </c>
    </row>
    <row r="7" spans="1:4" s="53" customFormat="1" x14ac:dyDescent="0.25">
      <c r="B7" s="16" t="s">
        <v>72</v>
      </c>
      <c r="C7" s="16" t="s">
        <v>73</v>
      </c>
      <c r="D7" s="16" t="s">
        <v>74</v>
      </c>
    </row>
    <row r="8" spans="1:4" s="45" customFormat="1" x14ac:dyDescent="0.25">
      <c r="B8" s="32">
        <v>294000</v>
      </c>
      <c r="C8" s="33">
        <f>5000/B8</f>
        <v>1.7006802721088437E-2</v>
      </c>
      <c r="D8" s="32">
        <v>5000</v>
      </c>
    </row>
    <row r="9" spans="1:4" s="45" customFormat="1" x14ac:dyDescent="0.25">
      <c r="B9" s="45" t="s">
        <v>20</v>
      </c>
    </row>
    <row r="10" spans="1:4" s="45" customFormat="1" x14ac:dyDescent="0.25">
      <c r="B10" s="45" t="s">
        <v>119</v>
      </c>
    </row>
    <row r="12" spans="1:4" x14ac:dyDescent="0.45">
      <c r="B12" s="18" t="s">
        <v>21</v>
      </c>
    </row>
    <row r="13" spans="1:4" x14ac:dyDescent="0.45">
      <c r="B13" s="213"/>
      <c r="C13" s="213"/>
      <c r="D13" s="213"/>
    </row>
    <row r="14" spans="1:4" x14ac:dyDescent="0.45">
      <c r="B14" s="213"/>
      <c r="C14" s="213"/>
      <c r="D14" s="213"/>
    </row>
    <row r="15" spans="1:4" x14ac:dyDescent="0.45">
      <c r="B15" s="213"/>
      <c r="C15" s="213"/>
      <c r="D15" s="213"/>
    </row>
    <row r="16" spans="1:4" x14ac:dyDescent="0.45">
      <c r="B16" s="213"/>
      <c r="C16" s="213"/>
      <c r="D16" s="213"/>
    </row>
    <row r="17" spans="2:7" x14ac:dyDescent="0.45">
      <c r="B17" s="213"/>
      <c r="C17" s="213"/>
      <c r="D17" s="213"/>
      <c r="G17" s="133"/>
    </row>
    <row r="18" spans="2:7" x14ac:dyDescent="0.45">
      <c r="B18" s="213"/>
      <c r="C18" s="213"/>
      <c r="D18" s="213"/>
    </row>
    <row r="19" spans="2:7" x14ac:dyDescent="0.45">
      <c r="B19" s="213"/>
      <c r="C19" s="213"/>
      <c r="D19" s="213"/>
    </row>
    <row r="20" spans="2:7" x14ac:dyDescent="0.45">
      <c r="B20" s="213"/>
      <c r="C20" s="213"/>
      <c r="D20" s="213"/>
    </row>
    <row r="21" spans="2:7" x14ac:dyDescent="0.45">
      <c r="B21" s="213"/>
      <c r="C21" s="213"/>
      <c r="D21" s="213"/>
    </row>
    <row r="22" spans="2:7" x14ac:dyDescent="0.45">
      <c r="B22" s="213"/>
      <c r="C22" s="213"/>
      <c r="D22" s="213"/>
    </row>
  </sheetData>
  <mergeCells count="1">
    <mergeCell ref="B13:D22"/>
  </mergeCells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C00000"/>
  </sheetPr>
  <dimension ref="B2:R43"/>
  <sheetViews>
    <sheetView showGridLines="0" workbookViewId="0">
      <selection activeCell="B9" sqref="B9:C9"/>
    </sheetView>
  </sheetViews>
  <sheetFormatPr defaultColWidth="8.9140625" defaultRowHeight="17" x14ac:dyDescent="0.45"/>
  <cols>
    <col min="1" max="1" width="1.75" style="9" customWidth="1"/>
    <col min="2" max="2" width="27.9140625" style="9" customWidth="1"/>
    <col min="3" max="3" width="15" style="9" customWidth="1"/>
    <col min="4" max="4" width="14.33203125" style="9" customWidth="1"/>
    <col min="5" max="5" width="18.25" style="9" customWidth="1"/>
    <col min="6" max="16384" width="8.9140625" style="9"/>
  </cols>
  <sheetData>
    <row r="2" spans="2:18" s="58" customFormat="1" ht="24" customHeight="1" x14ac:dyDescent="0.45">
      <c r="B2" s="7" t="s">
        <v>120</v>
      </c>
      <c r="C2" s="57"/>
      <c r="D2" s="57"/>
      <c r="E2" s="57"/>
      <c r="F2" s="57"/>
      <c r="G2" s="56"/>
      <c r="H2" s="56"/>
      <c r="I2" s="56"/>
      <c r="J2" s="56"/>
      <c r="K2" s="56"/>
      <c r="L2" s="56"/>
      <c r="M2" s="56"/>
      <c r="N2" s="56"/>
      <c r="O2" s="7"/>
      <c r="P2" s="57"/>
      <c r="Q2" s="57"/>
      <c r="R2" s="57"/>
    </row>
    <row r="5" spans="2:18" x14ac:dyDescent="0.45">
      <c r="B5" s="9" t="s">
        <v>79</v>
      </c>
      <c r="C5" s="95">
        <f>'1-1(펀드 BS)'!C7</f>
        <v>45443</v>
      </c>
    </row>
    <row r="6" spans="2:18" x14ac:dyDescent="0.45">
      <c r="B6" s="9" t="s">
        <v>80</v>
      </c>
      <c r="C6" s="48">
        <f>'1-1(펀드 BS)'!C8</f>
        <v>45412</v>
      </c>
      <c r="D6" s="9" t="s">
        <v>169</v>
      </c>
    </row>
    <row r="9" spans="2:18" x14ac:dyDescent="0.45">
      <c r="B9" s="9" t="s">
        <v>168</v>
      </c>
    </row>
    <row r="10" spans="2:18" x14ac:dyDescent="0.45">
      <c r="B10" s="9" t="s">
        <v>83</v>
      </c>
    </row>
    <row r="11" spans="2:18" x14ac:dyDescent="0.45">
      <c r="B11" s="9" t="s">
        <v>144</v>
      </c>
      <c r="C11" s="49"/>
    </row>
    <row r="12" spans="2:18" x14ac:dyDescent="0.45">
      <c r="B12" s="9" t="s">
        <v>81</v>
      </c>
      <c r="C12" s="49"/>
    </row>
    <row r="13" spans="2:18" x14ac:dyDescent="0.45">
      <c r="B13" s="9" t="s">
        <v>82</v>
      </c>
      <c r="C13" s="49"/>
    </row>
    <row r="17" spans="2:5" x14ac:dyDescent="0.45">
      <c r="B17" s="9" t="s">
        <v>84</v>
      </c>
    </row>
    <row r="19" spans="2:5" x14ac:dyDescent="0.45">
      <c r="B19" s="9" t="s">
        <v>85</v>
      </c>
      <c r="C19" s="50"/>
      <c r="E19" s="50"/>
    </row>
    <row r="20" spans="2:5" x14ac:dyDescent="0.45">
      <c r="C20" s="50"/>
      <c r="E20" s="50"/>
    </row>
    <row r="21" spans="2:5" x14ac:dyDescent="0.45">
      <c r="B21" s="67" t="s">
        <v>86</v>
      </c>
      <c r="C21" s="68">
        <f>C11</f>
        <v>0</v>
      </c>
      <c r="D21" s="67" t="s">
        <v>87</v>
      </c>
      <c r="E21" s="68">
        <f>C21</f>
        <v>0</v>
      </c>
    </row>
    <row r="22" spans="2:5" x14ac:dyDescent="0.45">
      <c r="C22" s="50"/>
      <c r="E22" s="50"/>
    </row>
    <row r="23" spans="2:5" x14ac:dyDescent="0.45">
      <c r="C23" s="50"/>
      <c r="E23" s="50"/>
    </row>
    <row r="24" spans="2:5" x14ac:dyDescent="0.45">
      <c r="B24" s="9" t="s">
        <v>81</v>
      </c>
      <c r="C24" s="50"/>
      <c r="E24" s="50"/>
    </row>
    <row r="25" spans="2:5" x14ac:dyDescent="0.45">
      <c r="C25" s="50"/>
      <c r="E25" s="50"/>
    </row>
    <row r="26" spans="2:5" x14ac:dyDescent="0.45">
      <c r="B26" s="67" t="s">
        <v>88</v>
      </c>
      <c r="C26" s="68">
        <f>C12</f>
        <v>0</v>
      </c>
      <c r="D26" s="67" t="s">
        <v>86</v>
      </c>
      <c r="E26" s="68">
        <f>C26</f>
        <v>0</v>
      </c>
    </row>
    <row r="27" spans="2:5" x14ac:dyDescent="0.45">
      <c r="C27" s="50"/>
      <c r="E27" s="50"/>
    </row>
    <row r="28" spans="2:5" x14ac:dyDescent="0.45">
      <c r="C28" s="50"/>
      <c r="E28" s="50"/>
    </row>
    <row r="29" spans="2:5" x14ac:dyDescent="0.45">
      <c r="B29" s="9" t="s">
        <v>82</v>
      </c>
      <c r="C29" s="50"/>
      <c r="E29" s="50"/>
    </row>
    <row r="30" spans="2:5" x14ac:dyDescent="0.45">
      <c r="C30" s="50"/>
      <c r="E30" s="50"/>
    </row>
    <row r="31" spans="2:5" x14ac:dyDescent="0.45">
      <c r="B31" s="67" t="s">
        <v>188</v>
      </c>
      <c r="C31" s="68">
        <f>C13</f>
        <v>0</v>
      </c>
      <c r="D31" s="67" t="s">
        <v>86</v>
      </c>
      <c r="E31" s="68">
        <f>C31</f>
        <v>0</v>
      </c>
    </row>
    <row r="32" spans="2:5" x14ac:dyDescent="0.45">
      <c r="C32" s="50"/>
      <c r="E32" s="50"/>
    </row>
    <row r="33" spans="3:5" x14ac:dyDescent="0.45">
      <c r="C33" s="50"/>
      <c r="E33" s="50"/>
    </row>
    <row r="34" spans="3:5" x14ac:dyDescent="0.45">
      <c r="C34" s="50"/>
      <c r="E34" s="50"/>
    </row>
    <row r="35" spans="3:5" x14ac:dyDescent="0.45">
      <c r="C35" s="50"/>
      <c r="E35" s="50"/>
    </row>
    <row r="36" spans="3:5" x14ac:dyDescent="0.45">
      <c r="C36" s="50"/>
      <c r="E36" s="50"/>
    </row>
    <row r="37" spans="3:5" x14ac:dyDescent="0.45">
      <c r="C37" s="50"/>
      <c r="E37" s="50"/>
    </row>
    <row r="38" spans="3:5" x14ac:dyDescent="0.45">
      <c r="C38" s="50"/>
      <c r="E38" s="50"/>
    </row>
    <row r="39" spans="3:5" x14ac:dyDescent="0.45">
      <c r="E39" s="50"/>
    </row>
    <row r="40" spans="3:5" x14ac:dyDescent="0.45">
      <c r="E40" s="50"/>
    </row>
    <row r="41" spans="3:5" x14ac:dyDescent="0.45">
      <c r="E41" s="50"/>
    </row>
    <row r="42" spans="3:5" x14ac:dyDescent="0.45">
      <c r="E42" s="50"/>
    </row>
    <row r="43" spans="3:5" x14ac:dyDescent="0.45">
      <c r="E43" s="50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C00000"/>
  </sheetPr>
  <dimension ref="A1:F68"/>
  <sheetViews>
    <sheetView showGridLines="0" workbookViewId="0">
      <selection activeCell="B9" sqref="B9:C9"/>
    </sheetView>
  </sheetViews>
  <sheetFormatPr defaultColWidth="8.9140625" defaultRowHeight="17" x14ac:dyDescent="0.25"/>
  <cols>
    <col min="1" max="1" width="2.6640625" style="47" customWidth="1"/>
    <col min="2" max="3" width="17.58203125" style="47" customWidth="1"/>
    <col min="4" max="4" width="34.9140625" style="47" bestFit="1" customWidth="1"/>
    <col min="5" max="16384" width="8.9140625" style="47"/>
  </cols>
  <sheetData>
    <row r="1" spans="1:6" s="45" customFormat="1" x14ac:dyDescent="0.25"/>
    <row r="2" spans="1:6" s="56" customFormat="1" ht="17.5" x14ac:dyDescent="0.25">
      <c r="A2" s="55"/>
      <c r="B2" s="7" t="s">
        <v>30</v>
      </c>
      <c r="C2" s="57"/>
      <c r="D2" s="57"/>
      <c r="E2" s="57"/>
      <c r="F2" s="57"/>
    </row>
    <row r="3" spans="1:6" s="45" customFormat="1" x14ac:dyDescent="0.25">
      <c r="B3" s="46"/>
    </row>
    <row r="4" spans="1:6" x14ac:dyDescent="0.25">
      <c r="B4" s="15" t="s">
        <v>31</v>
      </c>
    </row>
    <row r="5" spans="1:6" x14ac:dyDescent="0.25">
      <c r="B5" s="218" t="s">
        <v>32</v>
      </c>
      <c r="C5" s="219"/>
      <c r="D5" s="16" t="s">
        <v>33</v>
      </c>
    </row>
    <row r="6" spans="1:6" x14ac:dyDescent="0.25">
      <c r="B6" s="214" t="s">
        <v>34</v>
      </c>
      <c r="C6" s="214"/>
      <c r="D6" s="29"/>
    </row>
    <row r="7" spans="1:6" x14ac:dyDescent="0.25">
      <c r="B7" s="215" t="s">
        <v>35</v>
      </c>
      <c r="C7" s="216"/>
      <c r="D7" s="29"/>
    </row>
    <row r="8" spans="1:6" x14ac:dyDescent="0.25">
      <c r="B8" s="214" t="s">
        <v>36</v>
      </c>
      <c r="C8" s="214"/>
      <c r="D8" s="29"/>
    </row>
    <row r="9" spans="1:6" x14ac:dyDescent="0.25">
      <c r="B9" s="214" t="s">
        <v>37</v>
      </c>
      <c r="C9" s="214"/>
      <c r="D9" s="29"/>
    </row>
    <row r="10" spans="1:6" x14ac:dyDescent="0.25">
      <c r="B10" s="214" t="s">
        <v>0</v>
      </c>
      <c r="C10" s="24" t="s">
        <v>38</v>
      </c>
      <c r="D10" s="29"/>
    </row>
    <row r="11" spans="1:6" x14ac:dyDescent="0.25">
      <c r="B11" s="214"/>
      <c r="C11" s="24" t="s">
        <v>39</v>
      </c>
      <c r="D11" s="29"/>
    </row>
    <row r="12" spans="1:6" x14ac:dyDescent="0.25">
      <c r="B12" s="214" t="s">
        <v>1</v>
      </c>
      <c r="C12" s="214"/>
      <c r="D12" s="30"/>
    </row>
    <row r="13" spans="1:6" x14ac:dyDescent="0.25">
      <c r="B13" s="215" t="s">
        <v>40</v>
      </c>
      <c r="C13" s="216"/>
      <c r="D13" s="30"/>
    </row>
    <row r="14" spans="1:6" x14ac:dyDescent="0.25">
      <c r="B14" s="214" t="s">
        <v>2</v>
      </c>
      <c r="C14" s="214"/>
      <c r="D14" s="30"/>
    </row>
    <row r="15" spans="1:6" x14ac:dyDescent="0.25">
      <c r="B15" s="214" t="s">
        <v>3</v>
      </c>
      <c r="C15" s="214"/>
      <c r="D15" s="29"/>
    </row>
    <row r="16" spans="1:6" x14ac:dyDescent="0.25">
      <c r="B16" s="214" t="s">
        <v>41</v>
      </c>
      <c r="C16" s="214"/>
      <c r="D16" s="29"/>
    </row>
    <row r="17" spans="2:4" x14ac:dyDescent="0.25">
      <c r="B17" s="214" t="s">
        <v>4</v>
      </c>
      <c r="C17" s="214"/>
      <c r="D17" s="29"/>
    </row>
    <row r="18" spans="2:4" x14ac:dyDescent="0.25">
      <c r="B18" s="214" t="s">
        <v>5</v>
      </c>
      <c r="C18" s="24" t="s">
        <v>6</v>
      </c>
      <c r="D18" s="30"/>
    </row>
    <row r="19" spans="2:4" x14ac:dyDescent="0.25">
      <c r="B19" s="214"/>
      <c r="C19" s="24" t="s">
        <v>7</v>
      </c>
      <c r="D19" s="30"/>
    </row>
    <row r="20" spans="2:4" x14ac:dyDescent="0.25">
      <c r="B20" s="214" t="s">
        <v>8</v>
      </c>
      <c r="C20" s="24" t="s">
        <v>5</v>
      </c>
      <c r="D20" s="29"/>
    </row>
    <row r="21" spans="2:4" x14ac:dyDescent="0.25">
      <c r="B21" s="214"/>
      <c r="C21" s="24" t="s">
        <v>9</v>
      </c>
      <c r="D21" s="29"/>
    </row>
    <row r="22" spans="2:4" x14ac:dyDescent="0.25">
      <c r="B22" s="214" t="s">
        <v>10</v>
      </c>
      <c r="C22" s="24" t="s">
        <v>5</v>
      </c>
      <c r="D22" s="29"/>
    </row>
    <row r="23" spans="2:4" x14ac:dyDescent="0.25">
      <c r="B23" s="214"/>
      <c r="C23" s="24" t="s">
        <v>9</v>
      </c>
      <c r="D23" s="29"/>
    </row>
    <row r="24" spans="2:4" x14ac:dyDescent="0.25">
      <c r="B24" s="214" t="s">
        <v>42</v>
      </c>
      <c r="C24" s="24" t="s">
        <v>11</v>
      </c>
      <c r="D24" s="30"/>
    </row>
    <row r="25" spans="2:4" x14ac:dyDescent="0.25">
      <c r="B25" s="214"/>
      <c r="C25" s="24" t="s">
        <v>12</v>
      </c>
      <c r="D25" s="29"/>
    </row>
    <row r="26" spans="2:4" x14ac:dyDescent="0.25">
      <c r="B26" s="214"/>
      <c r="C26" s="24" t="s">
        <v>13</v>
      </c>
      <c r="D26" s="29"/>
    </row>
    <row r="27" spans="2:4" x14ac:dyDescent="0.25">
      <c r="B27" s="214"/>
      <c r="C27" s="24" t="s">
        <v>14</v>
      </c>
      <c r="D27" s="29"/>
    </row>
    <row r="28" spans="2:4" x14ac:dyDescent="0.25">
      <c r="B28" s="214" t="s">
        <v>43</v>
      </c>
      <c r="C28" s="214"/>
      <c r="D28" s="17" t="s">
        <v>44</v>
      </c>
    </row>
    <row r="30" spans="2:4" x14ac:dyDescent="0.25">
      <c r="B30" s="217" t="s">
        <v>45</v>
      </c>
      <c r="C30" s="217"/>
      <c r="D30" s="217"/>
    </row>
    <row r="31" spans="2:4" x14ac:dyDescent="0.25">
      <c r="B31" s="218" t="s">
        <v>32</v>
      </c>
      <c r="C31" s="219"/>
      <c r="D31" s="16" t="s">
        <v>33</v>
      </c>
    </row>
    <row r="32" spans="2:4" x14ac:dyDescent="0.25">
      <c r="B32" s="214" t="s">
        <v>15</v>
      </c>
      <c r="C32" s="214"/>
      <c r="D32" s="29"/>
    </row>
    <row r="33" spans="2:4" x14ac:dyDescent="0.25">
      <c r="B33" s="215" t="s">
        <v>46</v>
      </c>
      <c r="C33" s="216"/>
      <c r="D33" s="29"/>
    </row>
    <row r="34" spans="2:4" x14ac:dyDescent="0.25">
      <c r="B34" s="215" t="s">
        <v>40</v>
      </c>
      <c r="C34" s="216"/>
      <c r="D34" s="29"/>
    </row>
    <row r="35" spans="2:4" x14ac:dyDescent="0.25">
      <c r="B35" s="214" t="s">
        <v>47</v>
      </c>
      <c r="C35" s="214"/>
      <c r="D35" s="29"/>
    </row>
    <row r="36" spans="2:4" x14ac:dyDescent="0.25">
      <c r="B36" s="215" t="s">
        <v>48</v>
      </c>
      <c r="C36" s="216"/>
      <c r="D36" s="29"/>
    </row>
    <row r="37" spans="2:4" x14ac:dyDescent="0.25">
      <c r="B37" s="214" t="s">
        <v>49</v>
      </c>
      <c r="C37" s="214"/>
      <c r="D37" s="30"/>
    </row>
    <row r="38" spans="2:4" x14ac:dyDescent="0.25">
      <c r="B38" s="214" t="s">
        <v>50</v>
      </c>
      <c r="C38" s="214"/>
      <c r="D38" s="30"/>
    </row>
    <row r="39" spans="2:4" x14ac:dyDescent="0.25">
      <c r="B39" s="214" t="s">
        <v>51</v>
      </c>
      <c r="C39" s="214"/>
      <c r="D39" s="29"/>
    </row>
    <row r="40" spans="2:4" x14ac:dyDescent="0.25">
      <c r="B40" s="214" t="s">
        <v>52</v>
      </c>
      <c r="C40" s="214"/>
      <c r="D40" s="29"/>
    </row>
    <row r="41" spans="2:4" x14ac:dyDescent="0.25">
      <c r="B41" s="214" t="s">
        <v>53</v>
      </c>
      <c r="C41" s="214"/>
      <c r="D41" s="29"/>
    </row>
    <row r="42" spans="2:4" x14ac:dyDescent="0.25">
      <c r="B42" s="214" t="s">
        <v>54</v>
      </c>
      <c r="C42" s="214"/>
      <c r="D42" s="30"/>
    </row>
    <row r="43" spans="2:4" x14ac:dyDescent="0.25">
      <c r="B43" s="214" t="s">
        <v>55</v>
      </c>
      <c r="C43" s="214"/>
      <c r="D43" s="30"/>
    </row>
    <row r="44" spans="2:4" x14ac:dyDescent="0.25">
      <c r="B44" s="214" t="s">
        <v>56</v>
      </c>
      <c r="C44" s="214"/>
      <c r="D44" s="29"/>
    </row>
    <row r="45" spans="2:4" x14ac:dyDescent="0.25">
      <c r="B45" s="214" t="s">
        <v>57</v>
      </c>
      <c r="C45" s="214"/>
      <c r="D45" s="29"/>
    </row>
    <row r="46" spans="2:4" x14ac:dyDescent="0.25">
      <c r="B46" s="214" t="s">
        <v>58</v>
      </c>
      <c r="C46" s="214"/>
      <c r="D46" s="29"/>
    </row>
    <row r="47" spans="2:4" x14ac:dyDescent="0.25">
      <c r="B47" s="214" t="s">
        <v>42</v>
      </c>
      <c r="C47" s="24" t="s">
        <v>11</v>
      </c>
      <c r="D47" s="30"/>
    </row>
    <row r="48" spans="2:4" x14ac:dyDescent="0.25">
      <c r="B48" s="214"/>
      <c r="C48" s="24" t="s">
        <v>12</v>
      </c>
      <c r="D48" s="29"/>
    </row>
    <row r="49" spans="2:4" x14ac:dyDescent="0.25">
      <c r="B49" s="214"/>
      <c r="C49" s="24" t="s">
        <v>13</v>
      </c>
      <c r="D49" s="29"/>
    </row>
    <row r="50" spans="2:4" x14ac:dyDescent="0.25">
      <c r="B50" s="214"/>
      <c r="C50" s="24" t="s">
        <v>14</v>
      </c>
      <c r="D50" s="29"/>
    </row>
    <row r="51" spans="2:4" ht="34" x14ac:dyDescent="0.25">
      <c r="B51" s="214" t="s">
        <v>43</v>
      </c>
      <c r="C51" s="214"/>
      <c r="D51" s="31" t="s">
        <v>44</v>
      </c>
    </row>
    <row r="53" spans="2:4" x14ac:dyDescent="0.25">
      <c r="B53" s="217" t="s">
        <v>59</v>
      </c>
      <c r="C53" s="217"/>
      <c r="D53" s="217"/>
    </row>
    <row r="54" spans="2:4" x14ac:dyDescent="0.25">
      <c r="B54" s="218" t="s">
        <v>32</v>
      </c>
      <c r="C54" s="219"/>
      <c r="D54" s="16" t="s">
        <v>33</v>
      </c>
    </row>
    <row r="55" spans="2:4" x14ac:dyDescent="0.25">
      <c r="B55" s="214" t="s">
        <v>60</v>
      </c>
      <c r="C55" s="214"/>
      <c r="D55" s="29"/>
    </row>
    <row r="56" spans="2:4" x14ac:dyDescent="0.25">
      <c r="B56" s="215" t="s">
        <v>61</v>
      </c>
      <c r="C56" s="216"/>
      <c r="D56" s="29"/>
    </row>
    <row r="57" spans="2:4" x14ac:dyDescent="0.25">
      <c r="B57" s="215" t="s">
        <v>40</v>
      </c>
      <c r="C57" s="216"/>
      <c r="D57" s="29"/>
    </row>
    <row r="58" spans="2:4" x14ac:dyDescent="0.25">
      <c r="B58" s="215" t="s">
        <v>62</v>
      </c>
      <c r="C58" s="216"/>
      <c r="D58" s="29"/>
    </row>
    <row r="59" spans="2:4" x14ac:dyDescent="0.25">
      <c r="B59" s="214" t="s">
        <v>63</v>
      </c>
      <c r="C59" s="214"/>
      <c r="D59" s="30"/>
    </row>
    <row r="60" spans="2:4" x14ac:dyDescent="0.25">
      <c r="B60" s="214" t="s">
        <v>64</v>
      </c>
      <c r="C60" s="214"/>
      <c r="D60" s="29"/>
    </row>
    <row r="61" spans="2:4" x14ac:dyDescent="0.25">
      <c r="B61" s="214" t="s">
        <v>65</v>
      </c>
      <c r="C61" s="214"/>
      <c r="D61" s="30"/>
    </row>
    <row r="62" spans="2:4" x14ac:dyDescent="0.25">
      <c r="B62" s="214" t="s">
        <v>66</v>
      </c>
      <c r="C62" s="214"/>
      <c r="D62" s="30"/>
    </row>
    <row r="63" spans="2:4" x14ac:dyDescent="0.25">
      <c r="B63" s="214" t="s">
        <v>67</v>
      </c>
      <c r="C63" s="214"/>
      <c r="D63" s="29"/>
    </row>
    <row r="64" spans="2:4" x14ac:dyDescent="0.25">
      <c r="B64" s="214" t="s">
        <v>68</v>
      </c>
      <c r="C64" s="214"/>
      <c r="D64" s="29"/>
    </row>
    <row r="65" spans="2:4" x14ac:dyDescent="0.25">
      <c r="B65" s="214" t="s">
        <v>69</v>
      </c>
      <c r="C65" s="214"/>
      <c r="D65" s="29"/>
    </row>
    <row r="66" spans="2:4" x14ac:dyDescent="0.25">
      <c r="B66" s="214" t="s">
        <v>70</v>
      </c>
      <c r="C66" s="214"/>
      <c r="D66" s="29"/>
    </row>
    <row r="67" spans="2:4" x14ac:dyDescent="0.25">
      <c r="B67" s="214" t="s">
        <v>71</v>
      </c>
      <c r="C67" s="214"/>
      <c r="D67" s="29"/>
    </row>
    <row r="68" spans="2:4" x14ac:dyDescent="0.25">
      <c r="B68" s="214" t="s">
        <v>43</v>
      </c>
      <c r="C68" s="214"/>
      <c r="D68" s="31"/>
    </row>
  </sheetData>
  <mergeCells count="52">
    <mergeCell ref="B10:B11"/>
    <mergeCell ref="B5:C5"/>
    <mergeCell ref="B6:C6"/>
    <mergeCell ref="B7:C7"/>
    <mergeCell ref="B8:C8"/>
    <mergeCell ref="B9:C9"/>
    <mergeCell ref="B30:D30"/>
    <mergeCell ref="B12:C12"/>
    <mergeCell ref="B13:C13"/>
    <mergeCell ref="B14:C14"/>
    <mergeCell ref="B15:C15"/>
    <mergeCell ref="B16:C16"/>
    <mergeCell ref="B17:C17"/>
    <mergeCell ref="B18:B19"/>
    <mergeCell ref="B20:B21"/>
    <mergeCell ref="B22:B23"/>
    <mergeCell ref="B24:B27"/>
    <mergeCell ref="B28:C2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58:C58"/>
    <mergeCell ref="B43:C43"/>
    <mergeCell ref="B44:C44"/>
    <mergeCell ref="B45:C45"/>
    <mergeCell ref="B46:C46"/>
    <mergeCell ref="B47:B50"/>
    <mergeCell ref="B51:C51"/>
    <mergeCell ref="B53:D53"/>
    <mergeCell ref="B54:C54"/>
    <mergeCell ref="B55:C55"/>
    <mergeCell ref="B56:C56"/>
    <mergeCell ref="B57:C57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64:C64"/>
  </mergeCells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F81"/>
  <sheetViews>
    <sheetView showGridLines="0" workbookViewId="0">
      <selection activeCell="B36" sqref="B36"/>
    </sheetView>
  </sheetViews>
  <sheetFormatPr defaultColWidth="8.9140625" defaultRowHeight="17" x14ac:dyDescent="0.45"/>
  <cols>
    <col min="1" max="1" width="2.6640625" style="9" customWidth="1"/>
    <col min="2" max="3" width="29.25" style="9" customWidth="1"/>
    <col min="4" max="4" width="24.33203125" style="9" customWidth="1"/>
    <col min="5" max="5" width="23.08203125" style="9" customWidth="1"/>
    <col min="6" max="6" width="17.4140625" style="9" customWidth="1"/>
    <col min="7" max="16384" width="8.9140625" style="9"/>
  </cols>
  <sheetData>
    <row r="2" spans="2:6" x14ac:dyDescent="0.45">
      <c r="B2" s="84" t="s">
        <v>150</v>
      </c>
    </row>
    <row r="4" spans="2:6" x14ac:dyDescent="0.45">
      <c r="B4" s="18" t="s">
        <v>151</v>
      </c>
    </row>
    <row r="5" spans="2:6" ht="17.5" thickBot="1" x14ac:dyDescent="0.5"/>
    <row r="6" spans="2:6" ht="17.5" thickBot="1" x14ac:dyDescent="0.5">
      <c r="B6" s="85" t="s">
        <v>157</v>
      </c>
      <c r="C6" s="86" t="s">
        <v>158</v>
      </c>
      <c r="D6" s="87" t="s">
        <v>159</v>
      </c>
      <c r="E6" s="87" t="s">
        <v>163</v>
      </c>
      <c r="F6" s="86" t="s">
        <v>160</v>
      </c>
    </row>
    <row r="7" spans="2:6" ht="17.5" thickBot="1" x14ac:dyDescent="0.5">
      <c r="B7" s="222" t="s">
        <v>161</v>
      </c>
      <c r="C7" s="88" t="str">
        <f>'1-3(출자금현황)'!D13</f>
        <v>엘리베이션에쿼티파트너스코리아(유)</v>
      </c>
      <c r="D7" s="90">
        <f>'1-3(출자금현황)'!L13</f>
        <v>1500000000</v>
      </c>
      <c r="E7" s="90">
        <f>'1-3(출자금현황)'!M13</f>
        <v>-1500</v>
      </c>
      <c r="F7" s="92" t="e">
        <f>(D7/$D$19)*100</f>
        <v>#REF!</v>
      </c>
    </row>
    <row r="8" spans="2:6" ht="17.5" thickBot="1" x14ac:dyDescent="0.5">
      <c r="B8" s="223"/>
      <c r="C8" s="88" t="e">
        <f>'1-3(출자금현황)'!#REF!</f>
        <v>#REF!</v>
      </c>
      <c r="D8" s="90" t="e">
        <f>'1-3(출자금현황)'!#REF!</f>
        <v>#REF!</v>
      </c>
      <c r="E8" s="90" t="e">
        <f>'1-3(출자금현황)'!#REF!</f>
        <v>#REF!</v>
      </c>
      <c r="F8" s="92" t="e">
        <f t="shared" ref="F8:F18" si="0">(D8/$D$19)*100</f>
        <v>#REF!</v>
      </c>
    </row>
    <row r="9" spans="2:6" ht="17.5" thickBot="1" x14ac:dyDescent="0.5">
      <c r="B9" s="222" t="s">
        <v>162</v>
      </c>
      <c r="C9" s="88" t="e">
        <f>'1-3(출자금현황)'!#REF!</f>
        <v>#REF!</v>
      </c>
      <c r="D9" s="90" t="e">
        <f>'1-3(출자금현황)'!#REF!</f>
        <v>#REF!</v>
      </c>
      <c r="E9" s="90" t="e">
        <f>'1-3(출자금현황)'!#REF!</f>
        <v>#REF!</v>
      </c>
      <c r="F9" s="92" t="e">
        <f t="shared" si="0"/>
        <v>#REF!</v>
      </c>
    </row>
    <row r="10" spans="2:6" ht="17.5" thickBot="1" x14ac:dyDescent="0.5">
      <c r="B10" s="224"/>
      <c r="C10" s="88" t="e">
        <f>'1-3(출자금현황)'!#REF!</f>
        <v>#REF!</v>
      </c>
      <c r="D10" s="90" t="e">
        <f>'1-3(출자금현황)'!#REF!</f>
        <v>#REF!</v>
      </c>
      <c r="E10" s="90" t="e">
        <f>'1-3(출자금현황)'!#REF!</f>
        <v>#REF!</v>
      </c>
      <c r="F10" s="92" t="e">
        <f t="shared" si="0"/>
        <v>#REF!</v>
      </c>
    </row>
    <row r="11" spans="2:6" ht="17.5" thickBot="1" x14ac:dyDescent="0.5">
      <c r="B11" s="224"/>
      <c r="C11" s="88" t="e">
        <f>'1-3(출자금현황)'!#REF!</f>
        <v>#REF!</v>
      </c>
      <c r="D11" s="90" t="e">
        <f>'1-3(출자금현황)'!#REF!</f>
        <v>#REF!</v>
      </c>
      <c r="E11" s="90" t="e">
        <f>'1-3(출자금현황)'!#REF!</f>
        <v>#REF!</v>
      </c>
      <c r="F11" s="92" t="e">
        <f t="shared" si="0"/>
        <v>#REF!</v>
      </c>
    </row>
    <row r="12" spans="2:6" ht="17.5" thickBot="1" x14ac:dyDescent="0.5">
      <c r="B12" s="224"/>
      <c r="C12" s="88" t="str">
        <f>'1-3(출자금현황)'!D15</f>
        <v>산은캐피탈㈜</v>
      </c>
      <c r="D12" s="90">
        <f>'1-3(출자금현황)'!L15</f>
        <v>3000000000</v>
      </c>
      <c r="E12" s="90">
        <f>'1-3(출자금현황)'!M15</f>
        <v>-3000</v>
      </c>
      <c r="F12" s="92" t="e">
        <f t="shared" si="0"/>
        <v>#REF!</v>
      </c>
    </row>
    <row r="13" spans="2:6" ht="17.5" thickBot="1" x14ac:dyDescent="0.5">
      <c r="B13" s="224"/>
      <c r="C13" s="88" t="str">
        <f>'1-3(출자금현황)'!D16</f>
        <v>무림캐피탈㈜</v>
      </c>
      <c r="D13" s="90">
        <f>'1-3(출자금현황)'!L16</f>
        <v>500000000</v>
      </c>
      <c r="E13" s="90">
        <f>'1-3(출자금현황)'!M16</f>
        <v>-500</v>
      </c>
      <c r="F13" s="92" t="e">
        <f t="shared" si="0"/>
        <v>#REF!</v>
      </c>
    </row>
    <row r="14" spans="2:6" ht="17.5" thickBot="1" x14ac:dyDescent="0.5">
      <c r="B14" s="224"/>
      <c r="C14" s="88" t="e">
        <f>'1-3(출자금현황)'!#REF!</f>
        <v>#REF!</v>
      </c>
      <c r="D14" s="90" t="e">
        <f>'1-3(출자금현황)'!#REF!</f>
        <v>#REF!</v>
      </c>
      <c r="E14" s="90" t="e">
        <f>'1-3(출자금현황)'!#REF!</f>
        <v>#REF!</v>
      </c>
      <c r="F14" s="92" t="e">
        <f t="shared" si="0"/>
        <v>#REF!</v>
      </c>
    </row>
    <row r="15" spans="2:6" ht="17.5" thickBot="1" x14ac:dyDescent="0.5">
      <c r="B15" s="224"/>
      <c r="C15" s="88" t="e">
        <f>'1-3(출자금현황)'!#REF!</f>
        <v>#REF!</v>
      </c>
      <c r="D15" s="90" t="e">
        <f>'1-3(출자금현황)'!#REF!</f>
        <v>#REF!</v>
      </c>
      <c r="E15" s="90" t="e">
        <f>'1-3(출자금현황)'!#REF!</f>
        <v>#REF!</v>
      </c>
      <c r="F15" s="92" t="e">
        <f t="shared" si="0"/>
        <v>#REF!</v>
      </c>
    </row>
    <row r="16" spans="2:6" ht="17.5" thickBot="1" x14ac:dyDescent="0.5">
      <c r="B16" s="224"/>
      <c r="C16" s="88" t="e">
        <f>'1-3(출자금현황)'!#REF!</f>
        <v>#REF!</v>
      </c>
      <c r="D16" s="90" t="e">
        <f>'1-3(출자금현황)'!#REF!</f>
        <v>#REF!</v>
      </c>
      <c r="E16" s="90" t="e">
        <f>'1-3(출자금현황)'!#REF!</f>
        <v>#REF!</v>
      </c>
      <c r="F16" s="92" t="e">
        <f t="shared" si="0"/>
        <v>#REF!</v>
      </c>
    </row>
    <row r="17" spans="2:6" ht="17.5" thickBot="1" x14ac:dyDescent="0.5">
      <c r="B17" s="224"/>
      <c r="C17" s="88" t="e">
        <f>'1-3(출자금현황)'!#REF!</f>
        <v>#REF!</v>
      </c>
      <c r="D17" s="90" t="e">
        <f>'1-3(출자금현황)'!#REF!</f>
        <v>#REF!</v>
      </c>
      <c r="E17" s="90" t="e">
        <f>'1-3(출자금현황)'!#REF!</f>
        <v>#REF!</v>
      </c>
      <c r="F17" s="92" t="e">
        <f t="shared" si="0"/>
        <v>#REF!</v>
      </c>
    </row>
    <row r="18" spans="2:6" ht="17.5" thickBot="1" x14ac:dyDescent="0.5">
      <c r="B18" s="223"/>
      <c r="C18" s="88" t="e">
        <f>'1-3(출자금현황)'!#REF!</f>
        <v>#REF!</v>
      </c>
      <c r="D18" s="90" t="e">
        <f>'1-3(출자금현황)'!#REF!</f>
        <v>#REF!</v>
      </c>
      <c r="E18" s="90" t="e">
        <f>'1-3(출자금현황)'!#REF!</f>
        <v>#REF!</v>
      </c>
      <c r="F18" s="92" t="e">
        <f t="shared" si="0"/>
        <v>#REF!</v>
      </c>
    </row>
    <row r="19" spans="2:6" ht="17.5" thickBot="1" x14ac:dyDescent="0.5">
      <c r="B19" s="225" t="s">
        <v>18</v>
      </c>
      <c r="C19" s="226"/>
      <c r="D19" s="91" t="e">
        <f>SUM(D7:D18)</f>
        <v>#REF!</v>
      </c>
      <c r="E19" s="91" t="e">
        <f t="shared" ref="E19:F19" si="1">SUM(E7:E18)</f>
        <v>#REF!</v>
      </c>
      <c r="F19" s="89" t="e">
        <f t="shared" si="1"/>
        <v>#REF!</v>
      </c>
    </row>
    <row r="23" spans="2:6" x14ac:dyDescent="0.45">
      <c r="B23" s="18" t="s">
        <v>141</v>
      </c>
    </row>
    <row r="24" spans="2:6" ht="17.5" thickBot="1" x14ac:dyDescent="0.5">
      <c r="B24" s="18"/>
    </row>
    <row r="25" spans="2:6" ht="17.5" thickBot="1" x14ac:dyDescent="0.5">
      <c r="B25" s="85" t="s">
        <v>164</v>
      </c>
      <c r="C25" s="86" t="s">
        <v>166</v>
      </c>
      <c r="D25" s="86" t="s">
        <v>165</v>
      </c>
    </row>
    <row r="26" spans="2:6" ht="29.5" thickBot="1" x14ac:dyDescent="0.5">
      <c r="B26" s="93" t="str">
        <f>'1-2(투자자산현황)'!C8&amp;" "&amp;'1-2(투자자산현황)'!E8</f>
        <v>글로벌라이프스타일그룹㈜ 보통주</v>
      </c>
      <c r="C26" s="94"/>
      <c r="D26" s="94"/>
    </row>
    <row r="27" spans="2:6" ht="17.5" thickBot="1" x14ac:dyDescent="0.5">
      <c r="B27" s="93" t="e">
        <f>'1-2(투자자산현황)'!#REF!&amp;" "&amp;'1-2(투자자산현황)'!#REF!</f>
        <v>#REF!</v>
      </c>
      <c r="C27" s="94"/>
      <c r="D27" s="94"/>
    </row>
    <row r="28" spans="2:6" ht="17.5" thickBot="1" x14ac:dyDescent="0.5">
      <c r="B28" s="93" t="e">
        <f>'1-2(투자자산현황)'!#REF!&amp;" "&amp;'1-2(투자자산현황)'!#REF!</f>
        <v>#REF!</v>
      </c>
      <c r="C28" s="94"/>
      <c r="D28" s="94"/>
    </row>
    <row r="29" spans="2:6" ht="17.5" thickBot="1" x14ac:dyDescent="0.5">
      <c r="B29" s="93" t="e">
        <f>'1-2(투자자산현황)'!#REF!&amp;" "&amp;'1-2(투자자산현황)'!#REF!</f>
        <v>#REF!</v>
      </c>
      <c r="C29" s="94"/>
      <c r="D29" s="94"/>
    </row>
    <row r="30" spans="2:6" ht="17.5" thickBot="1" x14ac:dyDescent="0.5">
      <c r="B30" s="93" t="e">
        <f>'1-2(투자자산현황)'!#REF!&amp;" "&amp;'1-2(투자자산현황)'!#REF!</f>
        <v>#REF!</v>
      </c>
      <c r="C30" s="94"/>
      <c r="D30" s="94"/>
    </row>
    <row r="31" spans="2:6" ht="17.5" thickBot="1" x14ac:dyDescent="0.5">
      <c r="B31" s="93" t="e">
        <f>'1-2(투자자산현황)'!#REF!&amp;" "&amp;'1-2(투자자산현황)'!#REF!</f>
        <v>#REF!</v>
      </c>
      <c r="C31" s="94"/>
      <c r="D31" s="94"/>
    </row>
    <row r="32" spans="2:6" ht="17.5" thickBot="1" x14ac:dyDescent="0.5">
      <c r="B32" s="93" t="e">
        <f>'1-2(투자자산현황)'!#REF!&amp;" "&amp;'1-2(투자자산현황)'!#REF!</f>
        <v>#REF!</v>
      </c>
      <c r="C32" s="94"/>
      <c r="D32" s="94"/>
    </row>
    <row r="33" spans="2:4" ht="17.5" thickBot="1" x14ac:dyDescent="0.5">
      <c r="B33" s="93" t="e">
        <f>'1-2(투자자산현황)'!#REF!&amp;" "&amp;'1-2(투자자산현황)'!#REF!</f>
        <v>#REF!</v>
      </c>
      <c r="C33" s="94"/>
      <c r="D33" s="94"/>
    </row>
    <row r="34" spans="2:4" ht="17.5" thickBot="1" x14ac:dyDescent="0.5">
      <c r="B34" s="93" t="e">
        <f>'1-2(투자자산현황)'!#REF!&amp;" "&amp;'1-2(투자자산현황)'!#REF!</f>
        <v>#REF!</v>
      </c>
      <c r="C34" s="94"/>
      <c r="D34" s="94"/>
    </row>
    <row r="35" spans="2:4" ht="17.5" thickBot="1" x14ac:dyDescent="0.5">
      <c r="B35" s="93" t="e">
        <f>'1-2(투자자산현황)'!#REF!&amp;" "&amp;'1-2(투자자산현황)'!#REF!</f>
        <v>#REF!</v>
      </c>
      <c r="C35" s="94"/>
      <c r="D35" s="94"/>
    </row>
    <row r="36" spans="2:4" ht="17.5" thickBot="1" x14ac:dyDescent="0.5">
      <c r="B36" s="93" t="e">
        <f>'1-2(투자자산현황)'!#REF!&amp;" "&amp;'1-2(투자자산현황)'!#REF!</f>
        <v>#REF!</v>
      </c>
      <c r="C36" s="94"/>
      <c r="D36" s="94"/>
    </row>
    <row r="37" spans="2:4" ht="17.5" thickBot="1" x14ac:dyDescent="0.5">
      <c r="B37" s="93" t="e">
        <f>'1-2(투자자산현황)'!#REF!&amp;" "&amp;'1-2(투자자산현황)'!#REF!</f>
        <v>#REF!</v>
      </c>
      <c r="C37" s="94"/>
      <c r="D37" s="94"/>
    </row>
    <row r="38" spans="2:4" ht="17.5" thickBot="1" x14ac:dyDescent="0.5">
      <c r="B38" s="93" t="e">
        <f>'1-2(투자자산현황)'!#REF!&amp;" "&amp;'1-2(투자자산현황)'!#REF!</f>
        <v>#REF!</v>
      </c>
      <c r="C38" s="94"/>
      <c r="D38" s="94"/>
    </row>
    <row r="39" spans="2:4" ht="17.5" thickBot="1" x14ac:dyDescent="0.5">
      <c r="B39" s="93" t="e">
        <f>'1-2(투자자산현황)'!#REF!&amp;" "&amp;'1-2(투자자산현황)'!#REF!</f>
        <v>#REF!</v>
      </c>
      <c r="C39" s="94"/>
      <c r="D39" s="94"/>
    </row>
    <row r="40" spans="2:4" ht="17.5" thickBot="1" x14ac:dyDescent="0.5">
      <c r="B40" s="93" t="e">
        <f>'1-2(투자자산현황)'!#REF!&amp;" "&amp;'1-2(투자자산현황)'!#REF!</f>
        <v>#REF!</v>
      </c>
      <c r="C40" s="94"/>
      <c r="D40" s="94"/>
    </row>
    <row r="41" spans="2:4" ht="17.5" thickBot="1" x14ac:dyDescent="0.5">
      <c r="B41" s="93" t="e">
        <f>'1-2(투자자산현황)'!#REF!&amp;" "&amp;'1-2(투자자산현황)'!#REF!</f>
        <v>#REF!</v>
      </c>
      <c r="C41" s="94"/>
      <c r="D41" s="94"/>
    </row>
    <row r="42" spans="2:4" ht="17.5" thickBot="1" x14ac:dyDescent="0.5">
      <c r="B42" s="93" t="e">
        <f>'1-2(투자자산현황)'!#REF!&amp;" "&amp;'1-2(투자자산현황)'!#REF!</f>
        <v>#REF!</v>
      </c>
      <c r="C42" s="94"/>
      <c r="D42" s="94"/>
    </row>
    <row r="43" spans="2:4" ht="17.5" thickBot="1" x14ac:dyDescent="0.5">
      <c r="B43" s="93" t="e">
        <f>'1-2(투자자산현황)'!#REF!&amp;" "&amp;'1-2(투자자산현황)'!#REF!</f>
        <v>#REF!</v>
      </c>
      <c r="C43" s="94"/>
      <c r="D43" s="94"/>
    </row>
    <row r="44" spans="2:4" ht="17.5" thickBot="1" x14ac:dyDescent="0.5">
      <c r="B44" s="93" t="e">
        <f>'1-2(투자자산현황)'!#REF!&amp;" "&amp;'1-2(투자자산현황)'!#REF!</f>
        <v>#REF!</v>
      </c>
      <c r="C44" s="94"/>
      <c r="D44" s="94"/>
    </row>
    <row r="45" spans="2:4" ht="17.5" thickBot="1" x14ac:dyDescent="0.5">
      <c r="B45" s="93" t="e">
        <f>'1-2(투자자산현황)'!#REF!&amp;" "&amp;'1-2(투자자산현황)'!#REF!</f>
        <v>#REF!</v>
      </c>
      <c r="C45" s="94"/>
      <c r="D45" s="94"/>
    </row>
    <row r="46" spans="2:4" ht="17.5" thickBot="1" x14ac:dyDescent="0.5">
      <c r="B46" s="93" t="e">
        <f>'1-2(투자자산현황)'!#REF!&amp;" "&amp;'1-2(투자자산현황)'!#REF!</f>
        <v>#REF!</v>
      </c>
      <c r="C46" s="94"/>
      <c r="D46" s="94"/>
    </row>
    <row r="47" spans="2:4" ht="17.5" thickBot="1" x14ac:dyDescent="0.5">
      <c r="B47" s="93" t="e">
        <f>'1-2(투자자산현황)'!#REF!&amp;" "&amp;'1-2(투자자산현황)'!#REF!</f>
        <v>#REF!</v>
      </c>
      <c r="C47" s="94"/>
      <c r="D47" s="94"/>
    </row>
    <row r="48" spans="2:4" ht="17.5" thickBot="1" x14ac:dyDescent="0.5">
      <c r="B48" s="93" t="e">
        <f>'1-2(투자자산현황)'!#REF!&amp;" "&amp;'1-2(투자자산현황)'!#REF!</f>
        <v>#REF!</v>
      </c>
      <c r="C48" s="94"/>
      <c r="D48" s="94"/>
    </row>
    <row r="49" spans="2:5" ht="17.5" thickBot="1" x14ac:dyDescent="0.5">
      <c r="B49" s="93" t="e">
        <f>'1-2(투자자산현황)'!#REF!&amp;" "&amp;'1-2(투자자산현황)'!#REF!</f>
        <v>#REF!</v>
      </c>
      <c r="C49" s="94"/>
      <c r="D49" s="94"/>
    </row>
    <row r="50" spans="2:5" ht="17.5" thickBot="1" x14ac:dyDescent="0.5">
      <c r="B50" s="93" t="e">
        <f>'1-2(투자자산현황)'!#REF!&amp;" "&amp;'1-2(투자자산현황)'!#REF!</f>
        <v>#REF!</v>
      </c>
      <c r="C50" s="94"/>
      <c r="D50" s="94"/>
    </row>
    <row r="55" spans="2:5" x14ac:dyDescent="0.45">
      <c r="B55" s="18" t="s">
        <v>152</v>
      </c>
    </row>
    <row r="56" spans="2:5" ht="17.5" thickBot="1" x14ac:dyDescent="0.5">
      <c r="D56" s="14" t="s">
        <v>156</v>
      </c>
    </row>
    <row r="57" spans="2:5" ht="17.5" thickBot="1" x14ac:dyDescent="0.5">
      <c r="B57" s="75"/>
      <c r="C57" s="76" t="s">
        <v>139</v>
      </c>
      <c r="D57" s="76" t="s">
        <v>140</v>
      </c>
    </row>
    <row r="58" spans="2:5" ht="17.5" thickBot="1" x14ac:dyDescent="0.5">
      <c r="B58" s="77" t="s">
        <v>103</v>
      </c>
      <c r="C58" s="78"/>
      <c r="D58" s="78"/>
    </row>
    <row r="59" spans="2:5" ht="17.5" thickBot="1" x14ac:dyDescent="0.5">
      <c r="B59" s="77" t="s">
        <v>93</v>
      </c>
      <c r="C59" s="78">
        <f>SUM(C60:C61)</f>
        <v>30281786715</v>
      </c>
      <c r="D59" s="78">
        <f>SUM(D60:D61)</f>
        <v>10981786715</v>
      </c>
    </row>
    <row r="60" spans="2:5" ht="17.5" thickBot="1" x14ac:dyDescent="0.5">
      <c r="B60" s="82" t="s">
        <v>91</v>
      </c>
      <c r="C60" s="81">
        <f>'1-1(펀드 BS)'!C15</f>
        <v>10981786715</v>
      </c>
      <c r="D60" s="81">
        <f>C60</f>
        <v>10981786715</v>
      </c>
    </row>
    <row r="61" spans="2:5" ht="17.5" thickBot="1" x14ac:dyDescent="0.5">
      <c r="B61" s="82" t="s">
        <v>92</v>
      </c>
      <c r="C61" s="81">
        <f>SUM(C62:C63)</f>
        <v>19300000000</v>
      </c>
      <c r="D61" s="81">
        <f>SUM(D62:D63)</f>
        <v>0</v>
      </c>
    </row>
    <row r="62" spans="2:5" ht="17.5" thickBot="1" x14ac:dyDescent="0.5">
      <c r="B62" s="82" t="s">
        <v>112</v>
      </c>
      <c r="C62" s="81">
        <f>'1-1(펀드 BS)'!C17</f>
        <v>19300000000</v>
      </c>
      <c r="D62" s="81"/>
      <c r="E62" s="9" t="s">
        <v>167</v>
      </c>
    </row>
    <row r="63" spans="2:5" ht="17.5" thickBot="1" x14ac:dyDescent="0.5">
      <c r="B63" s="82" t="s">
        <v>113</v>
      </c>
      <c r="C63" s="81">
        <f>'1-1(펀드 BS)'!C18</f>
        <v>0</v>
      </c>
      <c r="D63" s="81"/>
    </row>
    <row r="64" spans="2:5" ht="17.5" thickBot="1" x14ac:dyDescent="0.5">
      <c r="B64" s="77" t="s">
        <v>94</v>
      </c>
      <c r="C64" s="78">
        <f>SUM(C65:C69)</f>
        <v>1241890</v>
      </c>
      <c r="D64" s="78">
        <f>SUM(D65:D69)</f>
        <v>1241890</v>
      </c>
    </row>
    <row r="65" spans="2:5" ht="17.5" thickBot="1" x14ac:dyDescent="0.5">
      <c r="B65" s="80" t="s">
        <v>95</v>
      </c>
      <c r="C65" s="81">
        <f>'1-1(펀드 BS)'!C21</f>
        <v>67670</v>
      </c>
      <c r="D65" s="81">
        <f>C65</f>
        <v>67670</v>
      </c>
    </row>
    <row r="66" spans="2:5" ht="17.5" thickBot="1" x14ac:dyDescent="0.5">
      <c r="B66" s="82" t="s">
        <v>96</v>
      </c>
      <c r="C66" s="81">
        <f>'1-1(펀드 BS)'!C22</f>
        <v>0</v>
      </c>
      <c r="D66" s="81">
        <f>C66</f>
        <v>0</v>
      </c>
    </row>
    <row r="67" spans="2:5" ht="17.5" thickBot="1" x14ac:dyDescent="0.5">
      <c r="B67" s="82" t="s">
        <v>97</v>
      </c>
      <c r="C67" s="81">
        <f>'1-1(펀드 BS)'!C23</f>
        <v>1174220</v>
      </c>
      <c r="D67" s="81">
        <f>C67</f>
        <v>1174220</v>
      </c>
    </row>
    <row r="68" spans="2:5" ht="17.5" thickBot="1" x14ac:dyDescent="0.5">
      <c r="B68" s="82" t="s">
        <v>116</v>
      </c>
      <c r="C68" s="81">
        <f>'1-1(펀드 BS)'!C24</f>
        <v>0</v>
      </c>
      <c r="D68" s="81">
        <f>C68</f>
        <v>0</v>
      </c>
    </row>
    <row r="69" spans="2:5" ht="17.5" thickBot="1" x14ac:dyDescent="0.5">
      <c r="B69" s="82"/>
      <c r="C69" s="81">
        <f>'1-1(펀드 BS)'!C25</f>
        <v>0</v>
      </c>
      <c r="D69" s="81"/>
    </row>
    <row r="70" spans="2:5" ht="17.5" thickBot="1" x14ac:dyDescent="0.5">
      <c r="B70" s="77" t="s">
        <v>90</v>
      </c>
      <c r="C70" s="78">
        <f>C59+C64</f>
        <v>30283028605</v>
      </c>
      <c r="D70" s="78">
        <f>D59+D64</f>
        <v>10983028605</v>
      </c>
    </row>
    <row r="71" spans="2:5" ht="17.5" thickBot="1" x14ac:dyDescent="0.5">
      <c r="B71" s="77" t="s">
        <v>102</v>
      </c>
      <c r="C71" s="78"/>
      <c r="D71" s="78"/>
    </row>
    <row r="72" spans="2:5" ht="17.5" thickBot="1" x14ac:dyDescent="0.5">
      <c r="B72" s="77" t="s">
        <v>99</v>
      </c>
      <c r="C72" s="78">
        <f>SUM(C73:C77)</f>
        <v>234052353</v>
      </c>
      <c r="D72" s="78">
        <f>SUM(D73:D77)</f>
        <v>234052353</v>
      </c>
    </row>
    <row r="73" spans="2:5" ht="17.5" thickBot="1" x14ac:dyDescent="0.5">
      <c r="B73" s="82" t="s">
        <v>118</v>
      </c>
      <c r="C73" s="81">
        <f>'1-1(펀드 BS)'!C29</f>
        <v>234052353</v>
      </c>
      <c r="D73" s="81">
        <f>C73</f>
        <v>234052353</v>
      </c>
    </row>
    <row r="74" spans="2:5" ht="17.5" thickBot="1" x14ac:dyDescent="0.5">
      <c r="B74" s="82" t="s">
        <v>100</v>
      </c>
      <c r="C74" s="81">
        <f>'1-1(펀드 BS)'!C30</f>
        <v>0</v>
      </c>
      <c r="D74" s="81">
        <f>C74</f>
        <v>0</v>
      </c>
    </row>
    <row r="75" spans="2:5" ht="17.5" thickBot="1" x14ac:dyDescent="0.5">
      <c r="B75" s="82" t="s">
        <v>101</v>
      </c>
      <c r="C75" s="81">
        <f>'1-1(펀드 BS)'!C31</f>
        <v>0</v>
      </c>
      <c r="D75" s="81"/>
      <c r="E75" s="9" t="s">
        <v>149</v>
      </c>
    </row>
    <row r="76" spans="2:5" ht="17.5" thickBot="1" x14ac:dyDescent="0.5">
      <c r="B76" s="82" t="s">
        <v>117</v>
      </c>
      <c r="C76" s="81">
        <f>'1-1(펀드 BS)'!C32</f>
        <v>0</v>
      </c>
      <c r="D76" s="81">
        <f>C76</f>
        <v>0</v>
      </c>
    </row>
    <row r="77" spans="2:5" ht="17.5" thickBot="1" x14ac:dyDescent="0.5">
      <c r="B77" s="77"/>
      <c r="C77" s="79">
        <f>'1-1(펀드 BS)'!C33</f>
        <v>0</v>
      </c>
      <c r="D77" s="79"/>
    </row>
    <row r="78" spans="2:5" ht="17.5" thickBot="1" x14ac:dyDescent="0.5">
      <c r="B78" s="77" t="s">
        <v>98</v>
      </c>
      <c r="C78" s="83">
        <f>C72</f>
        <v>234052353</v>
      </c>
      <c r="D78" s="83">
        <f>D72</f>
        <v>234052353</v>
      </c>
    </row>
    <row r="79" spans="2:5" ht="17.5" thickBot="1" x14ac:dyDescent="0.5">
      <c r="B79" s="77" t="s">
        <v>153</v>
      </c>
      <c r="C79" s="220">
        <f>D70-D78</f>
        <v>10748976252</v>
      </c>
      <c r="D79" s="221"/>
    </row>
    <row r="80" spans="2:5" ht="17.5" thickBot="1" x14ac:dyDescent="0.5">
      <c r="B80" s="77" t="s">
        <v>154</v>
      </c>
      <c r="C80" s="220">
        <f>'1-3(출자금현황)'!M17</f>
        <v>-20000</v>
      </c>
      <c r="D80" s="221"/>
    </row>
    <row r="81" spans="2:4" ht="17.5" thickBot="1" x14ac:dyDescent="0.5">
      <c r="B81" s="77" t="s">
        <v>155</v>
      </c>
      <c r="C81" s="220">
        <f>C79/C80</f>
        <v>-537448.81259999995</v>
      </c>
      <c r="D81" s="221"/>
    </row>
  </sheetData>
  <mergeCells count="6">
    <mergeCell ref="C79:D79"/>
    <mergeCell ref="C80:D80"/>
    <mergeCell ref="C81:D81"/>
    <mergeCell ref="B7:B8"/>
    <mergeCell ref="B9:B18"/>
    <mergeCell ref="B19:C1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</sheetPr>
  <dimension ref="A2:F26"/>
  <sheetViews>
    <sheetView showGridLines="0" zoomScaleNormal="100" workbookViewId="0">
      <selection activeCell="D17" sqref="D17"/>
    </sheetView>
  </sheetViews>
  <sheetFormatPr defaultColWidth="8.9140625" defaultRowHeight="14.5" x14ac:dyDescent="0.25"/>
  <cols>
    <col min="1" max="1" width="2.6640625" style="2" customWidth="1"/>
    <col min="2" max="2" width="12.75" style="2" customWidth="1"/>
    <col min="3" max="3" width="7.25" style="2" customWidth="1"/>
    <col min="4" max="4" width="76.08203125" style="2" customWidth="1"/>
    <col min="5" max="5" width="4.25" style="2" bestFit="1" customWidth="1"/>
    <col min="6" max="6" width="37.6640625" style="2" customWidth="1"/>
    <col min="7" max="16384" width="8.9140625" style="2"/>
  </cols>
  <sheetData>
    <row r="2" spans="1:6" s="11" customFormat="1" ht="17.5" x14ac:dyDescent="0.25">
      <c r="A2" s="2"/>
      <c r="B2" s="7" t="s">
        <v>29</v>
      </c>
      <c r="C2" s="8"/>
      <c r="D2" s="8"/>
      <c r="E2" s="8"/>
    </row>
    <row r="3" spans="1:6" s="1" customFormat="1" ht="16.5" thickBot="1" x14ac:dyDescent="0.3">
      <c r="B3" s="3"/>
    </row>
    <row r="4" spans="1:6" s="1" customFormat="1" ht="16.5" thickBot="1" x14ac:dyDescent="0.3">
      <c r="B4" s="194" t="s">
        <v>157</v>
      </c>
      <c r="C4" s="195"/>
      <c r="D4" s="116" t="s">
        <v>190</v>
      </c>
      <c r="E4" s="194" t="s">
        <v>191</v>
      </c>
      <c r="F4" s="195"/>
    </row>
    <row r="5" spans="1:6" s="1" customFormat="1" ht="16.5" thickBot="1" x14ac:dyDescent="0.3">
      <c r="B5" s="111"/>
      <c r="C5" s="114">
        <v>1</v>
      </c>
      <c r="D5" s="117" t="s">
        <v>192</v>
      </c>
      <c r="E5" s="118" t="s">
        <v>193</v>
      </c>
      <c r="F5" s="117" t="s">
        <v>227</v>
      </c>
    </row>
    <row r="6" spans="1:6" s="1" customFormat="1" ht="24.5" thickBot="1" x14ac:dyDescent="0.3">
      <c r="B6" s="111" t="s">
        <v>216</v>
      </c>
      <c r="C6" s="114">
        <v>2</v>
      </c>
      <c r="D6" s="119" t="s">
        <v>217</v>
      </c>
      <c r="E6" s="118" t="s">
        <v>193</v>
      </c>
      <c r="F6" s="119" t="s">
        <v>205</v>
      </c>
    </row>
    <row r="7" spans="1:6" s="1" customFormat="1" ht="16.5" thickBot="1" x14ac:dyDescent="0.3">
      <c r="B7" s="111" t="s">
        <v>189</v>
      </c>
      <c r="C7" s="114">
        <v>3</v>
      </c>
      <c r="D7" s="119" t="s">
        <v>194</v>
      </c>
      <c r="E7" s="118" t="s">
        <v>193</v>
      </c>
      <c r="F7" s="121"/>
    </row>
    <row r="8" spans="1:6" s="1" customFormat="1" ht="16.5" thickBot="1" x14ac:dyDescent="0.3">
      <c r="B8" s="112"/>
      <c r="C8" s="114">
        <v>4</v>
      </c>
      <c r="D8" s="119" t="s">
        <v>195</v>
      </c>
      <c r="E8" s="118" t="s">
        <v>193</v>
      </c>
      <c r="F8" s="119" t="s">
        <v>206</v>
      </c>
    </row>
    <row r="9" spans="1:6" s="1" customFormat="1" ht="24.5" thickBot="1" x14ac:dyDescent="0.3">
      <c r="B9" s="113"/>
      <c r="C9" s="114">
        <v>5</v>
      </c>
      <c r="D9" s="119" t="s">
        <v>196</v>
      </c>
      <c r="E9" s="118" t="s">
        <v>193</v>
      </c>
      <c r="F9" s="119" t="s">
        <v>221</v>
      </c>
    </row>
    <row r="10" spans="1:6" s="1" customFormat="1" ht="16.5" thickBot="1" x14ac:dyDescent="0.3">
      <c r="B10" s="111"/>
      <c r="C10" s="114">
        <v>1</v>
      </c>
      <c r="D10" s="119" t="s">
        <v>197</v>
      </c>
      <c r="E10" s="120"/>
      <c r="F10" s="119" t="s">
        <v>207</v>
      </c>
    </row>
    <row r="11" spans="1:6" s="1" customFormat="1" ht="16.5" thickBot="1" x14ac:dyDescent="0.3">
      <c r="B11" s="115"/>
      <c r="C11" s="114">
        <v>2</v>
      </c>
      <c r="D11" s="117" t="s">
        <v>198</v>
      </c>
      <c r="E11" s="118" t="s">
        <v>193</v>
      </c>
      <c r="F11" s="119" t="s">
        <v>208</v>
      </c>
    </row>
    <row r="12" spans="1:6" s="1" customFormat="1" ht="16.5" thickBot="1" x14ac:dyDescent="0.3">
      <c r="B12" s="111"/>
      <c r="C12" s="114">
        <v>3</v>
      </c>
      <c r="D12" s="119" t="s">
        <v>199</v>
      </c>
      <c r="E12" s="118" t="s">
        <v>193</v>
      </c>
      <c r="F12" s="120"/>
    </row>
    <row r="13" spans="1:6" s="1" customFormat="1" ht="16.5" thickBot="1" x14ac:dyDescent="0.3">
      <c r="B13" s="111" t="s">
        <v>213</v>
      </c>
      <c r="C13" s="114">
        <v>4</v>
      </c>
      <c r="D13" s="119" t="s">
        <v>226</v>
      </c>
      <c r="E13" s="120"/>
      <c r="F13" s="119" t="s">
        <v>209</v>
      </c>
    </row>
    <row r="14" spans="1:6" s="1" customFormat="1" ht="24.5" thickBot="1" x14ac:dyDescent="0.3">
      <c r="B14" s="111" t="s">
        <v>214</v>
      </c>
      <c r="C14" s="114">
        <v>5</v>
      </c>
      <c r="D14" s="119" t="s">
        <v>218</v>
      </c>
      <c r="E14" s="120"/>
      <c r="F14" s="119" t="s">
        <v>210</v>
      </c>
    </row>
    <row r="15" spans="1:6" s="1" customFormat="1" ht="16.5" thickBot="1" x14ac:dyDescent="0.3">
      <c r="B15" s="111" t="s">
        <v>215</v>
      </c>
      <c r="C15" s="114">
        <v>6</v>
      </c>
      <c r="D15" s="119" t="s">
        <v>200</v>
      </c>
      <c r="E15" s="120"/>
      <c r="F15" s="119" t="s">
        <v>211</v>
      </c>
    </row>
    <row r="16" spans="1:6" s="1" customFormat="1" ht="16.5" thickBot="1" x14ac:dyDescent="0.3">
      <c r="B16" s="112"/>
      <c r="C16" s="114">
        <v>7</v>
      </c>
      <c r="D16" s="119" t="s">
        <v>201</v>
      </c>
      <c r="E16" s="120"/>
      <c r="F16" s="117" t="s">
        <v>212</v>
      </c>
    </row>
    <row r="17" spans="2:6" s="1" customFormat="1" ht="16.5" thickBot="1" x14ac:dyDescent="0.3">
      <c r="B17" s="112"/>
      <c r="C17" s="114">
        <v>8</v>
      </c>
      <c r="D17" s="119" t="s">
        <v>202</v>
      </c>
      <c r="E17" s="120"/>
      <c r="F17" s="119" t="s">
        <v>211</v>
      </c>
    </row>
    <row r="18" spans="2:6" s="1" customFormat="1" ht="16.5" thickBot="1" x14ac:dyDescent="0.3">
      <c r="B18" s="112"/>
      <c r="C18" s="114">
        <v>9</v>
      </c>
      <c r="D18" s="119" t="s">
        <v>203</v>
      </c>
      <c r="E18" s="120"/>
      <c r="F18" s="119" t="s">
        <v>211</v>
      </c>
    </row>
    <row r="19" spans="2:6" s="1" customFormat="1" ht="16.5" thickBot="1" x14ac:dyDescent="0.3">
      <c r="B19" s="113"/>
      <c r="C19" s="114">
        <v>10</v>
      </c>
      <c r="D19" s="119" t="s">
        <v>204</v>
      </c>
      <c r="E19" s="120"/>
      <c r="F19" s="119" t="s">
        <v>211</v>
      </c>
    </row>
    <row r="20" spans="2:6" s="1" customFormat="1" ht="16" x14ac:dyDescent="0.25"/>
    <row r="21" spans="2:6" s="1" customFormat="1" ht="16" x14ac:dyDescent="0.25"/>
    <row r="22" spans="2:6" s="1" customFormat="1" ht="16" x14ac:dyDescent="0.25"/>
    <row r="23" spans="2:6" s="1" customFormat="1" ht="16" x14ac:dyDescent="0.25"/>
    <row r="24" spans="2:6" s="1" customFormat="1" ht="16" x14ac:dyDescent="0.25"/>
    <row r="25" spans="2:6" s="1" customFormat="1" ht="16" x14ac:dyDescent="0.25"/>
    <row r="26" spans="2:6" s="1" customFormat="1" ht="16" x14ac:dyDescent="0.25">
      <c r="D26" s="2"/>
    </row>
  </sheetData>
  <mergeCells count="2">
    <mergeCell ref="B4:C4"/>
    <mergeCell ref="E4:F4"/>
  </mergeCells>
  <phoneticPr fontId="5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B2:L60"/>
  <sheetViews>
    <sheetView showGridLines="0" topLeftCell="A15" workbookViewId="0">
      <selection activeCell="C8" sqref="C8"/>
    </sheetView>
  </sheetViews>
  <sheetFormatPr defaultColWidth="8.9140625" defaultRowHeight="13" x14ac:dyDescent="0.25"/>
  <cols>
    <col min="1" max="1" width="2.33203125" style="26" customWidth="1"/>
    <col min="2" max="4" width="30.25" style="26" customWidth="1"/>
    <col min="5" max="5" width="14.6640625" style="26" customWidth="1"/>
    <col min="6" max="16384" width="8.9140625" style="26"/>
  </cols>
  <sheetData>
    <row r="2" spans="2:12" s="59" customFormat="1" ht="17.5" x14ac:dyDescent="0.25">
      <c r="B2" s="7" t="s">
        <v>121</v>
      </c>
      <c r="C2" s="57"/>
      <c r="D2" s="57"/>
      <c r="E2" s="57"/>
      <c r="F2" s="57"/>
      <c r="G2" s="56"/>
      <c r="H2" s="56"/>
      <c r="I2" s="56"/>
      <c r="J2" s="56"/>
      <c r="K2" s="56"/>
      <c r="L2" s="56"/>
    </row>
    <row r="3" spans="2:12" s="59" customFormat="1" ht="17.5" x14ac:dyDescent="0.25">
      <c r="B3" s="7" t="s">
        <v>122</v>
      </c>
      <c r="C3" s="57"/>
      <c r="D3" s="57"/>
      <c r="E3" s="57"/>
      <c r="F3" s="57"/>
      <c r="G3" s="56"/>
      <c r="H3" s="56"/>
      <c r="I3" s="56"/>
      <c r="J3" s="56"/>
      <c r="K3" s="56"/>
      <c r="L3" s="56"/>
    </row>
    <row r="4" spans="2:12" s="59" customFormat="1" ht="17.5" x14ac:dyDescent="0.25">
      <c r="B4" s="7" t="s">
        <v>123</v>
      </c>
      <c r="C4" s="57"/>
      <c r="D4" s="57"/>
      <c r="E4" s="57"/>
      <c r="F4" s="57"/>
      <c r="G4" s="56"/>
      <c r="H4" s="56"/>
      <c r="I4" s="56"/>
      <c r="J4" s="56"/>
      <c r="K4" s="56"/>
      <c r="L4" s="56"/>
    </row>
    <row r="5" spans="2:12" ht="16" x14ac:dyDescent="0.45">
      <c r="B5" s="28"/>
    </row>
    <row r="6" spans="2:12" ht="16" x14ac:dyDescent="0.45">
      <c r="B6" s="27"/>
    </row>
    <row r="7" spans="2:12" ht="16" x14ac:dyDescent="0.45">
      <c r="B7" s="28" t="s">
        <v>178</v>
      </c>
      <c r="C7" s="98">
        <v>45443</v>
      </c>
    </row>
    <row r="8" spans="2:12" ht="16" x14ac:dyDescent="0.45">
      <c r="B8" s="28" t="s">
        <v>89</v>
      </c>
      <c r="C8" s="41">
        <v>45412</v>
      </c>
      <c r="D8" s="26" t="s">
        <v>179</v>
      </c>
    </row>
    <row r="10" spans="2:12" ht="16" x14ac:dyDescent="0.45">
      <c r="B10" s="27"/>
    </row>
    <row r="11" spans="2:12" ht="16.5" thickBot="1" x14ac:dyDescent="0.5">
      <c r="B11" s="28" t="s">
        <v>171</v>
      </c>
    </row>
    <row r="12" spans="2:12" ht="16.5" thickBot="1" x14ac:dyDescent="0.3">
      <c r="B12" s="34"/>
      <c r="C12" s="35" t="s">
        <v>225</v>
      </c>
      <c r="D12" s="35" t="s">
        <v>224</v>
      </c>
    </row>
    <row r="13" spans="2:12" ht="16.5" thickBot="1" x14ac:dyDescent="0.3">
      <c r="B13" s="36" t="s">
        <v>103</v>
      </c>
      <c r="C13" s="37"/>
      <c r="D13" s="37"/>
      <c r="E13" s="96"/>
      <c r="F13" s="96"/>
      <c r="G13" s="96"/>
      <c r="H13" s="96"/>
      <c r="I13" s="96"/>
      <c r="J13" s="96"/>
      <c r="K13" s="96"/>
      <c r="L13" s="96"/>
    </row>
    <row r="14" spans="2:12" ht="16.5" thickBot="1" x14ac:dyDescent="0.3">
      <c r="B14" s="36" t="s">
        <v>93</v>
      </c>
      <c r="C14" s="37">
        <f>SUM(C15:C16)</f>
        <v>30281786715</v>
      </c>
      <c r="D14" s="37">
        <f>SUM(D15:D16)</f>
        <v>30295484382</v>
      </c>
      <c r="E14" s="96"/>
      <c r="F14" s="96"/>
      <c r="G14" s="96"/>
      <c r="H14" s="96"/>
      <c r="I14" s="96"/>
      <c r="J14" s="96"/>
      <c r="K14" s="96"/>
      <c r="L14" s="96"/>
    </row>
    <row r="15" spans="2:12" ht="16.5" thickBot="1" x14ac:dyDescent="0.3">
      <c r="B15" s="39" t="s">
        <v>91</v>
      </c>
      <c r="C15" s="43">
        <f>PEF_BS!C14+PEF_BS!C15</f>
        <v>10981786715</v>
      </c>
      <c r="D15" s="43">
        <f>PEF_BS!E14+PEF_BS!E15</f>
        <v>10995484382</v>
      </c>
      <c r="E15" s="96"/>
      <c r="F15" s="96"/>
      <c r="G15" s="96"/>
      <c r="H15" s="96"/>
      <c r="I15" s="96"/>
      <c r="J15" s="96"/>
      <c r="K15" s="96"/>
      <c r="L15" s="96"/>
    </row>
    <row r="16" spans="2:12" ht="16.5" thickBot="1" x14ac:dyDescent="0.5">
      <c r="B16" s="39" t="s">
        <v>92</v>
      </c>
      <c r="C16" s="173">
        <f>SUM(C17:C18)</f>
        <v>19300000000</v>
      </c>
      <c r="D16" s="173">
        <f>SUM(D17:D18)</f>
        <v>19300000000</v>
      </c>
      <c r="E16" s="97" t="s">
        <v>110</v>
      </c>
      <c r="F16" s="96"/>
      <c r="G16" s="96"/>
      <c r="H16" s="96"/>
      <c r="I16" s="96"/>
      <c r="J16" s="96"/>
      <c r="K16" s="96" t="b">
        <f>C16='1-2(투자자산현황)'!I9</f>
        <v>1</v>
      </c>
      <c r="L16" s="96"/>
    </row>
    <row r="17" spans="2:12" ht="16.5" thickBot="1" x14ac:dyDescent="0.5">
      <c r="B17" s="39" t="s">
        <v>112</v>
      </c>
      <c r="C17" s="43">
        <f>PEF_BS!C21</f>
        <v>19300000000</v>
      </c>
      <c r="D17" s="43">
        <f>PEF_BS!E21</f>
        <v>19300000000</v>
      </c>
      <c r="E17" s="97" t="s">
        <v>114</v>
      </c>
      <c r="F17" s="96"/>
      <c r="G17" s="96"/>
      <c r="H17" s="96"/>
      <c r="I17" s="96"/>
      <c r="J17" s="96"/>
      <c r="K17" s="96"/>
      <c r="L17" s="96"/>
    </row>
    <row r="18" spans="2:12" ht="16.5" thickBot="1" x14ac:dyDescent="0.5">
      <c r="B18" s="39" t="s">
        <v>113</v>
      </c>
      <c r="C18" s="43"/>
      <c r="D18" s="43"/>
      <c r="E18" s="97" t="s">
        <v>115</v>
      </c>
      <c r="F18" s="96"/>
      <c r="G18" s="96"/>
      <c r="H18" s="96"/>
      <c r="I18" s="96"/>
      <c r="J18" s="96"/>
      <c r="K18" s="96"/>
      <c r="L18" s="96"/>
    </row>
    <row r="19" spans="2:12" ht="16.5" thickBot="1" x14ac:dyDescent="0.5">
      <c r="B19" s="39"/>
      <c r="C19" s="43"/>
      <c r="D19" s="43"/>
      <c r="E19" s="97"/>
      <c r="F19" s="96"/>
      <c r="G19" s="96"/>
      <c r="H19" s="96"/>
      <c r="I19" s="96"/>
      <c r="J19" s="96"/>
      <c r="K19" s="96"/>
      <c r="L19" s="96"/>
    </row>
    <row r="20" spans="2:12" ht="16.5" thickBot="1" x14ac:dyDescent="0.3">
      <c r="B20" s="36" t="s">
        <v>94</v>
      </c>
      <c r="C20" s="37">
        <f>SUM(C21:C25)</f>
        <v>1241890</v>
      </c>
      <c r="D20" s="37">
        <f>SUM(D21:D25)</f>
        <v>1238190</v>
      </c>
      <c r="E20" s="96"/>
      <c r="F20" s="96"/>
      <c r="G20" s="96"/>
      <c r="H20" s="96"/>
      <c r="I20" s="96"/>
      <c r="J20" s="96"/>
      <c r="K20" s="96"/>
      <c r="L20" s="96"/>
    </row>
    <row r="21" spans="2:12" ht="16.5" thickBot="1" x14ac:dyDescent="0.3">
      <c r="B21" s="38" t="s">
        <v>95</v>
      </c>
      <c r="C21" s="43">
        <f>PEF_BS!C16</f>
        <v>67670</v>
      </c>
      <c r="D21" s="43">
        <f>PEF_BS!E16</f>
        <v>67670</v>
      </c>
      <c r="E21" s="96"/>
      <c r="F21" s="96"/>
      <c r="G21" s="96"/>
      <c r="H21" s="96"/>
      <c r="I21" s="96"/>
      <c r="J21" s="96"/>
      <c r="K21" s="96"/>
      <c r="L21" s="96"/>
    </row>
    <row r="22" spans="2:12" ht="16.5" thickBot="1" x14ac:dyDescent="0.3">
      <c r="B22" s="39" t="s">
        <v>96</v>
      </c>
      <c r="C22" s="43"/>
      <c r="D22" s="43"/>
      <c r="E22" s="96"/>
      <c r="F22" s="96"/>
      <c r="G22" s="96"/>
      <c r="H22" s="96"/>
      <c r="I22" s="96"/>
      <c r="J22" s="96"/>
      <c r="K22" s="96"/>
      <c r="L22" s="96"/>
    </row>
    <row r="23" spans="2:12" ht="16.5" thickBot="1" x14ac:dyDescent="0.3">
      <c r="B23" s="39" t="s">
        <v>97</v>
      </c>
      <c r="C23" s="43">
        <f>PEF_BS!C17</f>
        <v>1174220</v>
      </c>
      <c r="D23" s="43">
        <f>PEF_BS!E17</f>
        <v>1170520</v>
      </c>
      <c r="E23" s="96"/>
      <c r="F23" s="96"/>
      <c r="G23" s="96"/>
      <c r="H23" s="96"/>
      <c r="I23" s="96"/>
      <c r="J23" s="96"/>
      <c r="K23" s="96"/>
      <c r="L23" s="96"/>
    </row>
    <row r="24" spans="2:12" ht="16.5" thickBot="1" x14ac:dyDescent="0.3">
      <c r="B24" s="39" t="s">
        <v>116</v>
      </c>
      <c r="C24" s="43"/>
      <c r="D24" s="43"/>
      <c r="E24" s="96"/>
      <c r="F24" s="96"/>
      <c r="G24" s="96"/>
      <c r="H24" s="96"/>
      <c r="I24" s="96"/>
      <c r="J24" s="96"/>
      <c r="K24" s="96"/>
      <c r="L24" s="96"/>
    </row>
    <row r="25" spans="2:12" ht="16.5" thickBot="1" x14ac:dyDescent="0.3">
      <c r="B25" s="39"/>
      <c r="C25" s="43"/>
      <c r="D25" s="43"/>
      <c r="E25" s="96"/>
      <c r="F25" s="96"/>
      <c r="G25" s="96"/>
      <c r="H25" s="96"/>
      <c r="I25" s="96"/>
      <c r="J25" s="96"/>
      <c r="K25" s="96"/>
      <c r="L25" s="96"/>
    </row>
    <row r="26" spans="2:12" ht="16.5" thickBot="1" x14ac:dyDescent="0.3">
      <c r="B26" s="36" t="s">
        <v>90</v>
      </c>
      <c r="C26" s="37">
        <f>C14+C20</f>
        <v>30283028605</v>
      </c>
      <c r="D26" s="37">
        <f>D14+D20</f>
        <v>30296722572</v>
      </c>
      <c r="E26" s="96"/>
      <c r="F26" s="96"/>
      <c r="G26" s="96"/>
      <c r="H26" s="96"/>
      <c r="I26" s="96"/>
      <c r="J26" s="96"/>
      <c r="K26" s="96"/>
      <c r="L26" s="96"/>
    </row>
    <row r="27" spans="2:12" ht="16.5" thickBot="1" x14ac:dyDescent="0.3">
      <c r="B27" s="36" t="s">
        <v>102</v>
      </c>
      <c r="C27" s="37"/>
      <c r="D27" s="37"/>
      <c r="E27" s="96"/>
      <c r="F27" s="96"/>
      <c r="G27" s="96"/>
      <c r="H27" s="96"/>
      <c r="I27" s="96"/>
      <c r="J27" s="96"/>
      <c r="K27" s="96"/>
      <c r="L27" s="96"/>
    </row>
    <row r="28" spans="2:12" ht="16.5" thickBot="1" x14ac:dyDescent="0.3">
      <c r="B28" s="36" t="s">
        <v>99</v>
      </c>
      <c r="C28" s="37">
        <f>SUM(C29:C33)</f>
        <v>234052353</v>
      </c>
      <c r="D28" s="37">
        <f>SUM(D29:D33)</f>
        <v>105812602</v>
      </c>
      <c r="E28" s="96"/>
      <c r="F28" s="96"/>
      <c r="G28" s="96"/>
      <c r="H28" s="96"/>
      <c r="I28" s="96"/>
      <c r="J28" s="96"/>
      <c r="K28" s="96"/>
      <c r="L28" s="96"/>
    </row>
    <row r="29" spans="2:12" ht="16.5" thickBot="1" x14ac:dyDescent="0.3">
      <c r="B29" s="39" t="s">
        <v>118</v>
      </c>
      <c r="C29" s="43">
        <f>PEF_BS!C28</f>
        <v>234052353</v>
      </c>
      <c r="D29" s="43">
        <f>PEF_BS!E28</f>
        <v>105812602</v>
      </c>
      <c r="E29" s="96"/>
      <c r="F29" s="96"/>
      <c r="G29" s="96"/>
      <c r="H29" s="96"/>
      <c r="I29" s="96"/>
      <c r="J29" s="96"/>
      <c r="K29" s="96"/>
      <c r="L29" s="96"/>
    </row>
    <row r="30" spans="2:12" ht="16.5" thickBot="1" x14ac:dyDescent="0.3">
      <c r="B30" s="39" t="s">
        <v>100</v>
      </c>
      <c r="C30" s="43"/>
      <c r="D30" s="43"/>
      <c r="E30" s="96"/>
      <c r="F30" s="96"/>
      <c r="G30" s="96"/>
      <c r="H30" s="96"/>
      <c r="I30" s="96"/>
      <c r="J30" s="96"/>
      <c r="K30" s="96"/>
      <c r="L30" s="96"/>
    </row>
    <row r="31" spans="2:12" ht="16.5" thickBot="1" x14ac:dyDescent="0.3">
      <c r="B31" s="39" t="s">
        <v>101</v>
      </c>
      <c r="C31" s="43"/>
      <c r="D31" s="43"/>
      <c r="E31" s="96"/>
      <c r="F31" s="96"/>
      <c r="G31" s="96"/>
      <c r="H31" s="96"/>
      <c r="I31" s="96"/>
      <c r="J31" s="96"/>
      <c r="K31" s="96"/>
      <c r="L31" s="96"/>
    </row>
    <row r="32" spans="2:12" ht="16.5" thickBot="1" x14ac:dyDescent="0.3">
      <c r="B32" s="39" t="s">
        <v>117</v>
      </c>
      <c r="C32" s="43"/>
      <c r="D32" s="43"/>
      <c r="E32" s="96"/>
      <c r="F32" s="96"/>
      <c r="G32" s="96"/>
      <c r="H32" s="96"/>
      <c r="I32" s="96"/>
      <c r="J32" s="96"/>
      <c r="K32" s="96"/>
      <c r="L32" s="96"/>
    </row>
    <row r="33" spans="2:12" ht="16.5" thickBot="1" x14ac:dyDescent="0.3">
      <c r="B33" s="36"/>
      <c r="C33" s="42"/>
      <c r="D33" s="42"/>
      <c r="E33" s="96"/>
      <c r="F33" s="96"/>
      <c r="G33" s="96"/>
      <c r="H33" s="96"/>
      <c r="I33" s="96"/>
      <c r="J33" s="96"/>
      <c r="K33" s="96"/>
      <c r="L33" s="96"/>
    </row>
    <row r="34" spans="2:12" ht="16.5" thickBot="1" x14ac:dyDescent="0.3">
      <c r="B34" s="36" t="s">
        <v>98</v>
      </c>
      <c r="C34" s="40">
        <f>C28</f>
        <v>234052353</v>
      </c>
      <c r="D34" s="40">
        <f>D28</f>
        <v>105812602</v>
      </c>
      <c r="E34" s="96"/>
      <c r="F34" s="96"/>
      <c r="G34" s="96"/>
      <c r="H34" s="96"/>
      <c r="I34" s="96"/>
      <c r="J34" s="96"/>
      <c r="K34" s="96"/>
      <c r="L34" s="96"/>
    </row>
    <row r="35" spans="2:12" ht="16.5" thickBot="1" x14ac:dyDescent="0.3">
      <c r="B35" s="36" t="s">
        <v>104</v>
      </c>
      <c r="C35" s="40"/>
      <c r="D35" s="40"/>
      <c r="E35" s="96"/>
      <c r="F35" s="96"/>
      <c r="G35" s="96"/>
      <c r="H35" s="96"/>
      <c r="I35" s="96"/>
      <c r="J35" s="96"/>
      <c r="K35" s="96"/>
      <c r="L35" s="96"/>
    </row>
    <row r="36" spans="2:12" ht="16.5" thickBot="1" x14ac:dyDescent="0.5">
      <c r="B36" s="36" t="s">
        <v>105</v>
      </c>
      <c r="C36" s="44">
        <f>PEF_BS!C33</f>
        <v>20000000000</v>
      </c>
      <c r="D36" s="44">
        <f>PEF_BS!E33</f>
        <v>20000000000</v>
      </c>
      <c r="E36" s="97" t="s">
        <v>111</v>
      </c>
      <c r="F36" s="96"/>
      <c r="G36" s="96"/>
      <c r="H36" s="96"/>
      <c r="I36" s="96"/>
      <c r="J36" s="96"/>
      <c r="K36" s="96"/>
      <c r="L36" s="96"/>
    </row>
    <row r="37" spans="2:12" ht="16.5" thickBot="1" x14ac:dyDescent="0.3">
      <c r="B37" s="36" t="s">
        <v>106</v>
      </c>
      <c r="C37" s="44">
        <f>PEF_BS!C38</f>
        <v>10048976252</v>
      </c>
      <c r="D37" s="44">
        <f>PEF_BS!E38</f>
        <v>10190909970</v>
      </c>
      <c r="E37" s="96"/>
      <c r="F37" s="96"/>
      <c r="G37" s="96"/>
      <c r="H37" s="96"/>
      <c r="I37" s="96"/>
      <c r="J37" s="96"/>
      <c r="K37" s="96"/>
      <c r="L37" s="96"/>
    </row>
    <row r="38" spans="2:12" ht="16.5" thickBot="1" x14ac:dyDescent="0.3">
      <c r="B38" s="36" t="s">
        <v>107</v>
      </c>
      <c r="C38" s="40">
        <f>SUM(C36:C37)</f>
        <v>30048976252</v>
      </c>
      <c r="D38" s="40">
        <f>SUM(D36:D37)</f>
        <v>30190909970</v>
      </c>
      <c r="E38" s="96"/>
      <c r="F38" s="96"/>
      <c r="G38" s="96"/>
      <c r="H38" s="96"/>
      <c r="I38" s="96"/>
      <c r="J38" s="96"/>
      <c r="K38" s="96"/>
      <c r="L38" s="96"/>
    </row>
    <row r="39" spans="2:12" ht="16.5" thickBot="1" x14ac:dyDescent="0.3">
      <c r="B39" s="36" t="s">
        <v>108</v>
      </c>
      <c r="C39" s="40">
        <f>C34+C38</f>
        <v>30283028605</v>
      </c>
      <c r="D39" s="40">
        <f>D34+D38</f>
        <v>30296722572</v>
      </c>
    </row>
    <row r="40" spans="2:12" ht="16" x14ac:dyDescent="0.45">
      <c r="B40" s="27"/>
      <c r="C40" s="27" t="b">
        <f>C26=C39</f>
        <v>1</v>
      </c>
      <c r="D40" s="27" t="b">
        <f>D26=D39</f>
        <v>1</v>
      </c>
    </row>
    <row r="41" spans="2:12" ht="16" x14ac:dyDescent="0.45">
      <c r="B41" s="27"/>
      <c r="C41" s="27"/>
      <c r="D41" s="27"/>
    </row>
    <row r="42" spans="2:12" ht="16" x14ac:dyDescent="0.45">
      <c r="B42" s="27"/>
      <c r="C42" s="27"/>
      <c r="D42" s="27"/>
    </row>
    <row r="43" spans="2:12" ht="16" x14ac:dyDescent="0.45">
      <c r="B43" s="28" t="s">
        <v>109</v>
      </c>
      <c r="C43" s="27"/>
      <c r="D43" s="27"/>
    </row>
    <row r="44" spans="2:12" ht="16" x14ac:dyDescent="0.45">
      <c r="B44" s="27"/>
      <c r="C44" s="27"/>
      <c r="D44" s="27"/>
    </row>
    <row r="45" spans="2:12" ht="16" x14ac:dyDescent="0.45">
      <c r="B45" s="27" t="s">
        <v>170</v>
      </c>
      <c r="C45" s="27"/>
      <c r="D45" s="27"/>
    </row>
    <row r="46" spans="2:12" ht="16.5" thickBot="1" x14ac:dyDescent="0.5">
      <c r="B46" s="27"/>
      <c r="C46" s="27"/>
      <c r="D46" s="27"/>
    </row>
    <row r="47" spans="2:12" ht="16.5" thickBot="1" x14ac:dyDescent="0.3">
      <c r="B47" s="34"/>
    </row>
    <row r="48" spans="2:12" ht="16.5" thickBot="1" x14ac:dyDescent="0.3">
      <c r="B48" s="34" t="s">
        <v>311</v>
      </c>
      <c r="C48" s="35" t="s">
        <v>326</v>
      </c>
      <c r="D48" s="35" t="s">
        <v>312</v>
      </c>
    </row>
    <row r="49" spans="2:4" ht="16.5" thickBot="1" x14ac:dyDescent="0.3">
      <c r="B49" s="36" t="s">
        <v>313</v>
      </c>
      <c r="C49" s="37">
        <f>SUM(C50:C52)</f>
        <v>24118</v>
      </c>
      <c r="D49" s="37">
        <f>SUM(D50:D52)</f>
        <v>7608171</v>
      </c>
    </row>
    <row r="50" spans="2:4" ht="16.5" thickBot="1" x14ac:dyDescent="0.3">
      <c r="B50" s="39" t="s">
        <v>314</v>
      </c>
      <c r="C50" s="43">
        <f>PEF_PL!B20</f>
        <v>0</v>
      </c>
      <c r="D50" s="43">
        <f>PEF_PL!D20</f>
        <v>0</v>
      </c>
    </row>
    <row r="51" spans="2:4" ht="16.5" thickBot="1" x14ac:dyDescent="0.3">
      <c r="B51" s="39" t="s">
        <v>315</v>
      </c>
      <c r="C51" s="43">
        <f>PEF_PL!B18</f>
        <v>24117</v>
      </c>
      <c r="D51" s="43">
        <f>PEF_PL!D18</f>
        <v>7608171</v>
      </c>
    </row>
    <row r="52" spans="2:4" ht="16.5" thickBot="1" x14ac:dyDescent="0.3">
      <c r="B52" s="39" t="s">
        <v>325</v>
      </c>
      <c r="C52" s="43">
        <f>PEF_PL!B19</f>
        <v>1</v>
      </c>
      <c r="D52" s="43">
        <f>PEF_PL!D19</f>
        <v>0</v>
      </c>
    </row>
    <row r="53" spans="2:4" ht="16.5" thickBot="1" x14ac:dyDescent="0.3">
      <c r="B53" s="36" t="s">
        <v>316</v>
      </c>
      <c r="C53" s="173">
        <f>C54+C55+C56</f>
        <v>141957836</v>
      </c>
      <c r="D53" s="173">
        <f>D54+D55+D56</f>
        <v>421611348</v>
      </c>
    </row>
    <row r="54" spans="2:4" ht="16.5" thickBot="1" x14ac:dyDescent="0.3">
      <c r="B54" s="39" t="s">
        <v>317</v>
      </c>
      <c r="C54" s="43">
        <f>PEF_PL!B14</f>
        <v>132240436</v>
      </c>
      <c r="D54" s="43">
        <f>PEF_PL!D14</f>
        <v>400000000</v>
      </c>
    </row>
    <row r="55" spans="2:4" ht="16.5" thickBot="1" x14ac:dyDescent="0.3">
      <c r="B55" s="39" t="s">
        <v>318</v>
      </c>
      <c r="C55" s="43">
        <f>PEF_PL!B15</f>
        <v>9717400</v>
      </c>
      <c r="D55" s="43">
        <f>PEF_PL!D15</f>
        <v>21611348</v>
      </c>
    </row>
    <row r="56" spans="2:4" ht="16.5" thickBot="1" x14ac:dyDescent="0.3">
      <c r="B56" s="39" t="s">
        <v>319</v>
      </c>
      <c r="C56" s="43"/>
      <c r="D56" s="43"/>
    </row>
    <row r="57" spans="2:4" ht="16.5" thickBot="1" x14ac:dyDescent="0.3">
      <c r="B57" s="36" t="s">
        <v>320</v>
      </c>
      <c r="C57" s="37">
        <f>C49-C53</f>
        <v>-141933718</v>
      </c>
      <c r="D57" s="37">
        <f>D49-D53</f>
        <v>-414003177</v>
      </c>
    </row>
    <row r="58" spans="2:4" ht="16.5" thickBot="1" x14ac:dyDescent="0.3">
      <c r="B58" s="36" t="s">
        <v>321</v>
      </c>
      <c r="C58" s="37">
        <f>PEF_PL!C22</f>
        <v>0</v>
      </c>
      <c r="D58" s="37">
        <f>PEF_PL!E22</f>
        <v>0</v>
      </c>
    </row>
    <row r="59" spans="2:4" ht="16.5" thickBot="1" x14ac:dyDescent="0.3">
      <c r="B59" s="36" t="s">
        <v>322</v>
      </c>
      <c r="C59" s="37">
        <f>C57-C58</f>
        <v>-141933718</v>
      </c>
      <c r="D59" s="37">
        <f>D57-D58</f>
        <v>-414003177</v>
      </c>
    </row>
    <row r="60" spans="2:4" x14ac:dyDescent="0.25">
      <c r="C60" s="26" t="b">
        <f>-PEF_PL!C23=C59</f>
        <v>1</v>
      </c>
      <c r="D60" s="26" t="b">
        <f>-PEF_PL!E23=D59</f>
        <v>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CCC0-2A9A-42C7-8765-156878E3207B}">
  <sheetPr>
    <tabColor rgb="FFC00000"/>
    <outlinePr summaryBelow="0" summaryRight="0"/>
    <pageSetUpPr autoPageBreaks="0"/>
  </sheetPr>
  <dimension ref="A1:E43"/>
  <sheetViews>
    <sheetView workbookViewId="0">
      <selection activeCell="H21" sqref="H21"/>
    </sheetView>
  </sheetViews>
  <sheetFormatPr defaultRowHeight="12.5" x14ac:dyDescent="0.25"/>
  <cols>
    <col min="1" max="1" width="30.25" style="144" customWidth="1"/>
    <col min="2" max="2" width="12.83203125" style="144" customWidth="1"/>
    <col min="3" max="3" width="14.6640625" style="144" customWidth="1"/>
    <col min="4" max="4" width="12.83203125" style="144" customWidth="1"/>
    <col min="5" max="5" width="14.6640625" style="144" customWidth="1"/>
    <col min="6" max="6" width="8.6640625" style="144"/>
    <col min="7" max="7" width="29.08203125" style="144" bestFit="1" customWidth="1"/>
    <col min="8" max="8" width="8.6640625" style="144"/>
    <col min="9" max="9" width="14" style="144" bestFit="1" customWidth="1"/>
    <col min="10" max="10" width="8.6640625" style="144"/>
    <col min="11" max="11" width="14" style="144" bestFit="1" customWidth="1"/>
    <col min="12" max="256" width="8.6640625" style="144"/>
    <col min="257" max="257" width="30.25" style="144" customWidth="1"/>
    <col min="258" max="258" width="12.83203125" style="144" customWidth="1"/>
    <col min="259" max="259" width="14.6640625" style="144" customWidth="1"/>
    <col min="260" max="260" width="12.83203125" style="144" customWidth="1"/>
    <col min="261" max="261" width="14.6640625" style="144" customWidth="1"/>
    <col min="262" max="512" width="8.6640625" style="144"/>
    <col min="513" max="513" width="30.25" style="144" customWidth="1"/>
    <col min="514" max="514" width="12.83203125" style="144" customWidth="1"/>
    <col min="515" max="515" width="14.6640625" style="144" customWidth="1"/>
    <col min="516" max="516" width="12.83203125" style="144" customWidth="1"/>
    <col min="517" max="517" width="14.6640625" style="144" customWidth="1"/>
    <col min="518" max="768" width="8.6640625" style="144"/>
    <col min="769" max="769" width="30.25" style="144" customWidth="1"/>
    <col min="770" max="770" width="12.83203125" style="144" customWidth="1"/>
    <col min="771" max="771" width="14.6640625" style="144" customWidth="1"/>
    <col min="772" max="772" width="12.83203125" style="144" customWidth="1"/>
    <col min="773" max="773" width="14.6640625" style="144" customWidth="1"/>
    <col min="774" max="1024" width="8.6640625" style="144"/>
    <col min="1025" max="1025" width="30.25" style="144" customWidth="1"/>
    <col min="1026" max="1026" width="12.83203125" style="144" customWidth="1"/>
    <col min="1027" max="1027" width="14.6640625" style="144" customWidth="1"/>
    <col min="1028" max="1028" width="12.83203125" style="144" customWidth="1"/>
    <col min="1029" max="1029" width="14.6640625" style="144" customWidth="1"/>
    <col min="1030" max="1280" width="8.6640625" style="144"/>
    <col min="1281" max="1281" width="30.25" style="144" customWidth="1"/>
    <col min="1282" max="1282" width="12.83203125" style="144" customWidth="1"/>
    <col min="1283" max="1283" width="14.6640625" style="144" customWidth="1"/>
    <col min="1284" max="1284" width="12.83203125" style="144" customWidth="1"/>
    <col min="1285" max="1285" width="14.6640625" style="144" customWidth="1"/>
    <col min="1286" max="1536" width="8.6640625" style="144"/>
    <col min="1537" max="1537" width="30.25" style="144" customWidth="1"/>
    <col min="1538" max="1538" width="12.83203125" style="144" customWidth="1"/>
    <col min="1539" max="1539" width="14.6640625" style="144" customWidth="1"/>
    <col min="1540" max="1540" width="12.83203125" style="144" customWidth="1"/>
    <col min="1541" max="1541" width="14.6640625" style="144" customWidth="1"/>
    <col min="1542" max="1792" width="8.6640625" style="144"/>
    <col min="1793" max="1793" width="30.25" style="144" customWidth="1"/>
    <col min="1794" max="1794" width="12.83203125" style="144" customWidth="1"/>
    <col min="1795" max="1795" width="14.6640625" style="144" customWidth="1"/>
    <col min="1796" max="1796" width="12.83203125" style="144" customWidth="1"/>
    <col min="1797" max="1797" width="14.6640625" style="144" customWidth="1"/>
    <col min="1798" max="2048" width="8.6640625" style="144"/>
    <col min="2049" max="2049" width="30.25" style="144" customWidth="1"/>
    <col min="2050" max="2050" width="12.83203125" style="144" customWidth="1"/>
    <col min="2051" max="2051" width="14.6640625" style="144" customWidth="1"/>
    <col min="2052" max="2052" width="12.83203125" style="144" customWidth="1"/>
    <col min="2053" max="2053" width="14.6640625" style="144" customWidth="1"/>
    <col min="2054" max="2304" width="8.6640625" style="144"/>
    <col min="2305" max="2305" width="30.25" style="144" customWidth="1"/>
    <col min="2306" max="2306" width="12.83203125" style="144" customWidth="1"/>
    <col min="2307" max="2307" width="14.6640625" style="144" customWidth="1"/>
    <col min="2308" max="2308" width="12.83203125" style="144" customWidth="1"/>
    <col min="2309" max="2309" width="14.6640625" style="144" customWidth="1"/>
    <col min="2310" max="2560" width="8.6640625" style="144"/>
    <col min="2561" max="2561" width="30.25" style="144" customWidth="1"/>
    <col min="2562" max="2562" width="12.83203125" style="144" customWidth="1"/>
    <col min="2563" max="2563" width="14.6640625" style="144" customWidth="1"/>
    <col min="2564" max="2564" width="12.83203125" style="144" customWidth="1"/>
    <col min="2565" max="2565" width="14.6640625" style="144" customWidth="1"/>
    <col min="2566" max="2816" width="8.6640625" style="144"/>
    <col min="2817" max="2817" width="30.25" style="144" customWidth="1"/>
    <col min="2818" max="2818" width="12.83203125" style="144" customWidth="1"/>
    <col min="2819" max="2819" width="14.6640625" style="144" customWidth="1"/>
    <col min="2820" max="2820" width="12.83203125" style="144" customWidth="1"/>
    <col min="2821" max="2821" width="14.6640625" style="144" customWidth="1"/>
    <col min="2822" max="3072" width="8.6640625" style="144"/>
    <col min="3073" max="3073" width="30.25" style="144" customWidth="1"/>
    <col min="3074" max="3074" width="12.83203125" style="144" customWidth="1"/>
    <col min="3075" max="3075" width="14.6640625" style="144" customWidth="1"/>
    <col min="3076" max="3076" width="12.83203125" style="144" customWidth="1"/>
    <col min="3077" max="3077" width="14.6640625" style="144" customWidth="1"/>
    <col min="3078" max="3328" width="8.6640625" style="144"/>
    <col min="3329" max="3329" width="30.25" style="144" customWidth="1"/>
    <col min="3330" max="3330" width="12.83203125" style="144" customWidth="1"/>
    <col min="3331" max="3331" width="14.6640625" style="144" customWidth="1"/>
    <col min="3332" max="3332" width="12.83203125" style="144" customWidth="1"/>
    <col min="3333" max="3333" width="14.6640625" style="144" customWidth="1"/>
    <col min="3334" max="3584" width="8.6640625" style="144"/>
    <col min="3585" max="3585" width="30.25" style="144" customWidth="1"/>
    <col min="3586" max="3586" width="12.83203125" style="144" customWidth="1"/>
    <col min="3587" max="3587" width="14.6640625" style="144" customWidth="1"/>
    <col min="3588" max="3588" width="12.83203125" style="144" customWidth="1"/>
    <col min="3589" max="3589" width="14.6640625" style="144" customWidth="1"/>
    <col min="3590" max="3840" width="8.6640625" style="144"/>
    <col min="3841" max="3841" width="30.25" style="144" customWidth="1"/>
    <col min="3842" max="3842" width="12.83203125" style="144" customWidth="1"/>
    <col min="3843" max="3843" width="14.6640625" style="144" customWidth="1"/>
    <col min="3844" max="3844" width="12.83203125" style="144" customWidth="1"/>
    <col min="3845" max="3845" width="14.6640625" style="144" customWidth="1"/>
    <col min="3846" max="4096" width="8.6640625" style="144"/>
    <col min="4097" max="4097" width="30.25" style="144" customWidth="1"/>
    <col min="4098" max="4098" width="12.83203125" style="144" customWidth="1"/>
    <col min="4099" max="4099" width="14.6640625" style="144" customWidth="1"/>
    <col min="4100" max="4100" width="12.83203125" style="144" customWidth="1"/>
    <col min="4101" max="4101" width="14.6640625" style="144" customWidth="1"/>
    <col min="4102" max="4352" width="8.6640625" style="144"/>
    <col min="4353" max="4353" width="30.25" style="144" customWidth="1"/>
    <col min="4354" max="4354" width="12.83203125" style="144" customWidth="1"/>
    <col min="4355" max="4355" width="14.6640625" style="144" customWidth="1"/>
    <col min="4356" max="4356" width="12.83203125" style="144" customWidth="1"/>
    <col min="4357" max="4357" width="14.6640625" style="144" customWidth="1"/>
    <col min="4358" max="4608" width="8.6640625" style="144"/>
    <col min="4609" max="4609" width="30.25" style="144" customWidth="1"/>
    <col min="4610" max="4610" width="12.83203125" style="144" customWidth="1"/>
    <col min="4611" max="4611" width="14.6640625" style="144" customWidth="1"/>
    <col min="4612" max="4612" width="12.83203125" style="144" customWidth="1"/>
    <col min="4613" max="4613" width="14.6640625" style="144" customWidth="1"/>
    <col min="4614" max="4864" width="8.6640625" style="144"/>
    <col min="4865" max="4865" width="30.25" style="144" customWidth="1"/>
    <col min="4866" max="4866" width="12.83203125" style="144" customWidth="1"/>
    <col min="4867" max="4867" width="14.6640625" style="144" customWidth="1"/>
    <col min="4868" max="4868" width="12.83203125" style="144" customWidth="1"/>
    <col min="4869" max="4869" width="14.6640625" style="144" customWidth="1"/>
    <col min="4870" max="5120" width="8.6640625" style="144"/>
    <col min="5121" max="5121" width="30.25" style="144" customWidth="1"/>
    <col min="5122" max="5122" width="12.83203125" style="144" customWidth="1"/>
    <col min="5123" max="5123" width="14.6640625" style="144" customWidth="1"/>
    <col min="5124" max="5124" width="12.83203125" style="144" customWidth="1"/>
    <col min="5125" max="5125" width="14.6640625" style="144" customWidth="1"/>
    <col min="5126" max="5376" width="8.6640625" style="144"/>
    <col min="5377" max="5377" width="30.25" style="144" customWidth="1"/>
    <col min="5378" max="5378" width="12.83203125" style="144" customWidth="1"/>
    <col min="5379" max="5379" width="14.6640625" style="144" customWidth="1"/>
    <col min="5380" max="5380" width="12.83203125" style="144" customWidth="1"/>
    <col min="5381" max="5381" width="14.6640625" style="144" customWidth="1"/>
    <col min="5382" max="5632" width="8.6640625" style="144"/>
    <col min="5633" max="5633" width="30.25" style="144" customWidth="1"/>
    <col min="5634" max="5634" width="12.83203125" style="144" customWidth="1"/>
    <col min="5635" max="5635" width="14.6640625" style="144" customWidth="1"/>
    <col min="5636" max="5636" width="12.83203125" style="144" customWidth="1"/>
    <col min="5637" max="5637" width="14.6640625" style="144" customWidth="1"/>
    <col min="5638" max="5888" width="8.6640625" style="144"/>
    <col min="5889" max="5889" width="30.25" style="144" customWidth="1"/>
    <col min="5890" max="5890" width="12.83203125" style="144" customWidth="1"/>
    <col min="5891" max="5891" width="14.6640625" style="144" customWidth="1"/>
    <col min="5892" max="5892" width="12.83203125" style="144" customWidth="1"/>
    <col min="5893" max="5893" width="14.6640625" style="144" customWidth="1"/>
    <col min="5894" max="6144" width="8.6640625" style="144"/>
    <col min="6145" max="6145" width="30.25" style="144" customWidth="1"/>
    <col min="6146" max="6146" width="12.83203125" style="144" customWidth="1"/>
    <col min="6147" max="6147" width="14.6640625" style="144" customWidth="1"/>
    <col min="6148" max="6148" width="12.83203125" style="144" customWidth="1"/>
    <col min="6149" max="6149" width="14.6640625" style="144" customWidth="1"/>
    <col min="6150" max="6400" width="8.6640625" style="144"/>
    <col min="6401" max="6401" width="30.25" style="144" customWidth="1"/>
    <col min="6402" max="6402" width="12.83203125" style="144" customWidth="1"/>
    <col min="6403" max="6403" width="14.6640625" style="144" customWidth="1"/>
    <col min="6404" max="6404" width="12.83203125" style="144" customWidth="1"/>
    <col min="6405" max="6405" width="14.6640625" style="144" customWidth="1"/>
    <col min="6406" max="6656" width="8.6640625" style="144"/>
    <col min="6657" max="6657" width="30.25" style="144" customWidth="1"/>
    <col min="6658" max="6658" width="12.83203125" style="144" customWidth="1"/>
    <col min="6659" max="6659" width="14.6640625" style="144" customWidth="1"/>
    <col min="6660" max="6660" width="12.83203125" style="144" customWidth="1"/>
    <col min="6661" max="6661" width="14.6640625" style="144" customWidth="1"/>
    <col min="6662" max="6912" width="8.6640625" style="144"/>
    <col min="6913" max="6913" width="30.25" style="144" customWidth="1"/>
    <col min="6914" max="6914" width="12.83203125" style="144" customWidth="1"/>
    <col min="6915" max="6915" width="14.6640625" style="144" customWidth="1"/>
    <col min="6916" max="6916" width="12.83203125" style="144" customWidth="1"/>
    <col min="6917" max="6917" width="14.6640625" style="144" customWidth="1"/>
    <col min="6918" max="7168" width="8.6640625" style="144"/>
    <col min="7169" max="7169" width="30.25" style="144" customWidth="1"/>
    <col min="7170" max="7170" width="12.83203125" style="144" customWidth="1"/>
    <col min="7171" max="7171" width="14.6640625" style="144" customWidth="1"/>
    <col min="7172" max="7172" width="12.83203125" style="144" customWidth="1"/>
    <col min="7173" max="7173" width="14.6640625" style="144" customWidth="1"/>
    <col min="7174" max="7424" width="8.6640625" style="144"/>
    <col min="7425" max="7425" width="30.25" style="144" customWidth="1"/>
    <col min="7426" max="7426" width="12.83203125" style="144" customWidth="1"/>
    <col min="7427" max="7427" width="14.6640625" style="144" customWidth="1"/>
    <col min="7428" max="7428" width="12.83203125" style="144" customWidth="1"/>
    <col min="7429" max="7429" width="14.6640625" style="144" customWidth="1"/>
    <col min="7430" max="7680" width="8.6640625" style="144"/>
    <col min="7681" max="7681" width="30.25" style="144" customWidth="1"/>
    <col min="7682" max="7682" width="12.83203125" style="144" customWidth="1"/>
    <col min="7683" max="7683" width="14.6640625" style="144" customWidth="1"/>
    <col min="7684" max="7684" width="12.83203125" style="144" customWidth="1"/>
    <col min="7685" max="7685" width="14.6640625" style="144" customWidth="1"/>
    <col min="7686" max="7936" width="8.6640625" style="144"/>
    <col min="7937" max="7937" width="30.25" style="144" customWidth="1"/>
    <col min="7938" max="7938" width="12.83203125" style="144" customWidth="1"/>
    <col min="7939" max="7939" width="14.6640625" style="144" customWidth="1"/>
    <col min="7940" max="7940" width="12.83203125" style="144" customWidth="1"/>
    <col min="7941" max="7941" width="14.6640625" style="144" customWidth="1"/>
    <col min="7942" max="8192" width="8.6640625" style="144"/>
    <col min="8193" max="8193" width="30.25" style="144" customWidth="1"/>
    <col min="8194" max="8194" width="12.83203125" style="144" customWidth="1"/>
    <col min="8195" max="8195" width="14.6640625" style="144" customWidth="1"/>
    <col min="8196" max="8196" width="12.83203125" style="144" customWidth="1"/>
    <col min="8197" max="8197" width="14.6640625" style="144" customWidth="1"/>
    <col min="8198" max="8448" width="8.6640625" style="144"/>
    <col min="8449" max="8449" width="30.25" style="144" customWidth="1"/>
    <col min="8450" max="8450" width="12.83203125" style="144" customWidth="1"/>
    <col min="8451" max="8451" width="14.6640625" style="144" customWidth="1"/>
    <col min="8452" max="8452" width="12.83203125" style="144" customWidth="1"/>
    <col min="8453" max="8453" width="14.6640625" style="144" customWidth="1"/>
    <col min="8454" max="8704" width="8.6640625" style="144"/>
    <col min="8705" max="8705" width="30.25" style="144" customWidth="1"/>
    <col min="8706" max="8706" width="12.83203125" style="144" customWidth="1"/>
    <col min="8707" max="8707" width="14.6640625" style="144" customWidth="1"/>
    <col min="8708" max="8708" width="12.83203125" style="144" customWidth="1"/>
    <col min="8709" max="8709" width="14.6640625" style="144" customWidth="1"/>
    <col min="8710" max="8960" width="8.6640625" style="144"/>
    <col min="8961" max="8961" width="30.25" style="144" customWidth="1"/>
    <col min="8962" max="8962" width="12.83203125" style="144" customWidth="1"/>
    <col min="8963" max="8963" width="14.6640625" style="144" customWidth="1"/>
    <col min="8964" max="8964" width="12.83203125" style="144" customWidth="1"/>
    <col min="8965" max="8965" width="14.6640625" style="144" customWidth="1"/>
    <col min="8966" max="9216" width="8.6640625" style="144"/>
    <col min="9217" max="9217" width="30.25" style="144" customWidth="1"/>
    <col min="9218" max="9218" width="12.83203125" style="144" customWidth="1"/>
    <col min="9219" max="9219" width="14.6640625" style="144" customWidth="1"/>
    <col min="9220" max="9220" width="12.83203125" style="144" customWidth="1"/>
    <col min="9221" max="9221" width="14.6640625" style="144" customWidth="1"/>
    <col min="9222" max="9472" width="8.6640625" style="144"/>
    <col min="9473" max="9473" width="30.25" style="144" customWidth="1"/>
    <col min="9474" max="9474" width="12.83203125" style="144" customWidth="1"/>
    <col min="9475" max="9475" width="14.6640625" style="144" customWidth="1"/>
    <col min="9476" max="9476" width="12.83203125" style="144" customWidth="1"/>
    <col min="9477" max="9477" width="14.6640625" style="144" customWidth="1"/>
    <col min="9478" max="9728" width="8.6640625" style="144"/>
    <col min="9729" max="9729" width="30.25" style="144" customWidth="1"/>
    <col min="9730" max="9730" width="12.83203125" style="144" customWidth="1"/>
    <col min="9731" max="9731" width="14.6640625" style="144" customWidth="1"/>
    <col min="9732" max="9732" width="12.83203125" style="144" customWidth="1"/>
    <col min="9733" max="9733" width="14.6640625" style="144" customWidth="1"/>
    <col min="9734" max="9984" width="8.6640625" style="144"/>
    <col min="9985" max="9985" width="30.25" style="144" customWidth="1"/>
    <col min="9986" max="9986" width="12.83203125" style="144" customWidth="1"/>
    <col min="9987" max="9987" width="14.6640625" style="144" customWidth="1"/>
    <col min="9988" max="9988" width="12.83203125" style="144" customWidth="1"/>
    <col min="9989" max="9989" width="14.6640625" style="144" customWidth="1"/>
    <col min="9990" max="10240" width="8.6640625" style="144"/>
    <col min="10241" max="10241" width="30.25" style="144" customWidth="1"/>
    <col min="10242" max="10242" width="12.83203125" style="144" customWidth="1"/>
    <col min="10243" max="10243" width="14.6640625" style="144" customWidth="1"/>
    <col min="10244" max="10244" width="12.83203125" style="144" customWidth="1"/>
    <col min="10245" max="10245" width="14.6640625" style="144" customWidth="1"/>
    <col min="10246" max="10496" width="8.6640625" style="144"/>
    <col min="10497" max="10497" width="30.25" style="144" customWidth="1"/>
    <col min="10498" max="10498" width="12.83203125" style="144" customWidth="1"/>
    <col min="10499" max="10499" width="14.6640625" style="144" customWidth="1"/>
    <col min="10500" max="10500" width="12.83203125" style="144" customWidth="1"/>
    <col min="10501" max="10501" width="14.6640625" style="144" customWidth="1"/>
    <col min="10502" max="10752" width="8.6640625" style="144"/>
    <col min="10753" max="10753" width="30.25" style="144" customWidth="1"/>
    <col min="10754" max="10754" width="12.83203125" style="144" customWidth="1"/>
    <col min="10755" max="10755" width="14.6640625" style="144" customWidth="1"/>
    <col min="10756" max="10756" width="12.83203125" style="144" customWidth="1"/>
    <col min="10757" max="10757" width="14.6640625" style="144" customWidth="1"/>
    <col min="10758" max="11008" width="8.6640625" style="144"/>
    <col min="11009" max="11009" width="30.25" style="144" customWidth="1"/>
    <col min="11010" max="11010" width="12.83203125" style="144" customWidth="1"/>
    <col min="11011" max="11011" width="14.6640625" style="144" customWidth="1"/>
    <col min="11012" max="11012" width="12.83203125" style="144" customWidth="1"/>
    <col min="11013" max="11013" width="14.6640625" style="144" customWidth="1"/>
    <col min="11014" max="11264" width="8.6640625" style="144"/>
    <col min="11265" max="11265" width="30.25" style="144" customWidth="1"/>
    <col min="11266" max="11266" width="12.83203125" style="144" customWidth="1"/>
    <col min="11267" max="11267" width="14.6640625" style="144" customWidth="1"/>
    <col min="11268" max="11268" width="12.83203125" style="144" customWidth="1"/>
    <col min="11269" max="11269" width="14.6640625" style="144" customWidth="1"/>
    <col min="11270" max="11520" width="8.6640625" style="144"/>
    <col min="11521" max="11521" width="30.25" style="144" customWidth="1"/>
    <col min="11522" max="11522" width="12.83203125" style="144" customWidth="1"/>
    <col min="11523" max="11523" width="14.6640625" style="144" customWidth="1"/>
    <col min="11524" max="11524" width="12.83203125" style="144" customWidth="1"/>
    <col min="11525" max="11525" width="14.6640625" style="144" customWidth="1"/>
    <col min="11526" max="11776" width="8.6640625" style="144"/>
    <col min="11777" max="11777" width="30.25" style="144" customWidth="1"/>
    <col min="11778" max="11778" width="12.83203125" style="144" customWidth="1"/>
    <col min="11779" max="11779" width="14.6640625" style="144" customWidth="1"/>
    <col min="11780" max="11780" width="12.83203125" style="144" customWidth="1"/>
    <col min="11781" max="11781" width="14.6640625" style="144" customWidth="1"/>
    <col min="11782" max="12032" width="8.6640625" style="144"/>
    <col min="12033" max="12033" width="30.25" style="144" customWidth="1"/>
    <col min="12034" max="12034" width="12.83203125" style="144" customWidth="1"/>
    <col min="12035" max="12035" width="14.6640625" style="144" customWidth="1"/>
    <col min="12036" max="12036" width="12.83203125" style="144" customWidth="1"/>
    <col min="12037" max="12037" width="14.6640625" style="144" customWidth="1"/>
    <col min="12038" max="12288" width="8.6640625" style="144"/>
    <col min="12289" max="12289" width="30.25" style="144" customWidth="1"/>
    <col min="12290" max="12290" width="12.83203125" style="144" customWidth="1"/>
    <col min="12291" max="12291" width="14.6640625" style="144" customWidth="1"/>
    <col min="12292" max="12292" width="12.83203125" style="144" customWidth="1"/>
    <col min="12293" max="12293" width="14.6640625" style="144" customWidth="1"/>
    <col min="12294" max="12544" width="8.6640625" style="144"/>
    <col min="12545" max="12545" width="30.25" style="144" customWidth="1"/>
    <col min="12546" max="12546" width="12.83203125" style="144" customWidth="1"/>
    <col min="12547" max="12547" width="14.6640625" style="144" customWidth="1"/>
    <col min="12548" max="12548" width="12.83203125" style="144" customWidth="1"/>
    <col min="12549" max="12549" width="14.6640625" style="144" customWidth="1"/>
    <col min="12550" max="12800" width="8.6640625" style="144"/>
    <col min="12801" max="12801" width="30.25" style="144" customWidth="1"/>
    <col min="12802" max="12802" width="12.83203125" style="144" customWidth="1"/>
    <col min="12803" max="12803" width="14.6640625" style="144" customWidth="1"/>
    <col min="12804" max="12804" width="12.83203125" style="144" customWidth="1"/>
    <col min="12805" max="12805" width="14.6640625" style="144" customWidth="1"/>
    <col min="12806" max="13056" width="8.6640625" style="144"/>
    <col min="13057" max="13057" width="30.25" style="144" customWidth="1"/>
    <col min="13058" max="13058" width="12.83203125" style="144" customWidth="1"/>
    <col min="13059" max="13059" width="14.6640625" style="144" customWidth="1"/>
    <col min="13060" max="13060" width="12.83203125" style="144" customWidth="1"/>
    <col min="13061" max="13061" width="14.6640625" style="144" customWidth="1"/>
    <col min="13062" max="13312" width="8.6640625" style="144"/>
    <col min="13313" max="13313" width="30.25" style="144" customWidth="1"/>
    <col min="13314" max="13314" width="12.83203125" style="144" customWidth="1"/>
    <col min="13315" max="13315" width="14.6640625" style="144" customWidth="1"/>
    <col min="13316" max="13316" width="12.83203125" style="144" customWidth="1"/>
    <col min="13317" max="13317" width="14.6640625" style="144" customWidth="1"/>
    <col min="13318" max="13568" width="8.6640625" style="144"/>
    <col min="13569" max="13569" width="30.25" style="144" customWidth="1"/>
    <col min="13570" max="13570" width="12.83203125" style="144" customWidth="1"/>
    <col min="13571" max="13571" width="14.6640625" style="144" customWidth="1"/>
    <col min="13572" max="13572" width="12.83203125" style="144" customWidth="1"/>
    <col min="13573" max="13573" width="14.6640625" style="144" customWidth="1"/>
    <col min="13574" max="13824" width="8.6640625" style="144"/>
    <col min="13825" max="13825" width="30.25" style="144" customWidth="1"/>
    <col min="13826" max="13826" width="12.83203125" style="144" customWidth="1"/>
    <col min="13827" max="13827" width="14.6640625" style="144" customWidth="1"/>
    <col min="13828" max="13828" width="12.83203125" style="144" customWidth="1"/>
    <col min="13829" max="13829" width="14.6640625" style="144" customWidth="1"/>
    <col min="13830" max="14080" width="8.6640625" style="144"/>
    <col min="14081" max="14081" width="30.25" style="144" customWidth="1"/>
    <col min="14082" max="14082" width="12.83203125" style="144" customWidth="1"/>
    <col min="14083" max="14083" width="14.6640625" style="144" customWidth="1"/>
    <col min="14084" max="14084" width="12.83203125" style="144" customWidth="1"/>
    <col min="14085" max="14085" width="14.6640625" style="144" customWidth="1"/>
    <col min="14086" max="14336" width="8.6640625" style="144"/>
    <col min="14337" max="14337" width="30.25" style="144" customWidth="1"/>
    <col min="14338" max="14338" width="12.83203125" style="144" customWidth="1"/>
    <col min="14339" max="14339" width="14.6640625" style="144" customWidth="1"/>
    <col min="14340" max="14340" width="12.83203125" style="144" customWidth="1"/>
    <col min="14341" max="14341" width="14.6640625" style="144" customWidth="1"/>
    <col min="14342" max="14592" width="8.6640625" style="144"/>
    <col min="14593" max="14593" width="30.25" style="144" customWidth="1"/>
    <col min="14594" max="14594" width="12.83203125" style="144" customWidth="1"/>
    <col min="14595" max="14595" width="14.6640625" style="144" customWidth="1"/>
    <col min="14596" max="14596" width="12.83203125" style="144" customWidth="1"/>
    <col min="14597" max="14597" width="14.6640625" style="144" customWidth="1"/>
    <col min="14598" max="14848" width="8.6640625" style="144"/>
    <col min="14849" max="14849" width="30.25" style="144" customWidth="1"/>
    <col min="14850" max="14850" width="12.83203125" style="144" customWidth="1"/>
    <col min="14851" max="14851" width="14.6640625" style="144" customWidth="1"/>
    <col min="14852" max="14852" width="12.83203125" style="144" customWidth="1"/>
    <col min="14853" max="14853" width="14.6640625" style="144" customWidth="1"/>
    <col min="14854" max="15104" width="8.6640625" style="144"/>
    <col min="15105" max="15105" width="30.25" style="144" customWidth="1"/>
    <col min="15106" max="15106" width="12.83203125" style="144" customWidth="1"/>
    <col min="15107" max="15107" width="14.6640625" style="144" customWidth="1"/>
    <col min="15108" max="15108" width="12.83203125" style="144" customWidth="1"/>
    <col min="15109" max="15109" width="14.6640625" style="144" customWidth="1"/>
    <col min="15110" max="15360" width="8.6640625" style="144"/>
    <col min="15361" max="15361" width="30.25" style="144" customWidth="1"/>
    <col min="15362" max="15362" width="12.83203125" style="144" customWidth="1"/>
    <col min="15363" max="15363" width="14.6640625" style="144" customWidth="1"/>
    <col min="15364" max="15364" width="12.83203125" style="144" customWidth="1"/>
    <col min="15365" max="15365" width="14.6640625" style="144" customWidth="1"/>
    <col min="15366" max="15616" width="8.6640625" style="144"/>
    <col min="15617" max="15617" width="30.25" style="144" customWidth="1"/>
    <col min="15618" max="15618" width="12.83203125" style="144" customWidth="1"/>
    <col min="15619" max="15619" width="14.6640625" style="144" customWidth="1"/>
    <col min="15620" max="15620" width="12.83203125" style="144" customWidth="1"/>
    <col min="15621" max="15621" width="14.6640625" style="144" customWidth="1"/>
    <col min="15622" max="15872" width="8.6640625" style="144"/>
    <col min="15873" max="15873" width="30.25" style="144" customWidth="1"/>
    <col min="15874" max="15874" width="12.83203125" style="144" customWidth="1"/>
    <col min="15875" max="15875" width="14.6640625" style="144" customWidth="1"/>
    <col min="15876" max="15876" width="12.83203125" style="144" customWidth="1"/>
    <col min="15877" max="15877" width="14.6640625" style="144" customWidth="1"/>
    <col min="15878" max="16128" width="8.6640625" style="144"/>
    <col min="16129" max="16129" width="30.25" style="144" customWidth="1"/>
    <col min="16130" max="16130" width="12.83203125" style="144" customWidth="1"/>
    <col min="16131" max="16131" width="14.6640625" style="144" customWidth="1"/>
    <col min="16132" max="16132" width="12.83203125" style="144" customWidth="1"/>
    <col min="16133" max="16133" width="14.6640625" style="144" customWidth="1"/>
    <col min="16134" max="16384" width="8.6640625" style="144"/>
  </cols>
  <sheetData>
    <row r="1" spans="1:5" ht="28.5" customHeight="1" x14ac:dyDescent="0.25">
      <c r="C1" s="145" t="s">
        <v>234</v>
      </c>
    </row>
    <row r="2" spans="1:5" ht="9.4" customHeight="1" x14ac:dyDescent="0.25"/>
    <row r="3" spans="1:5" ht="13.5" customHeight="1" x14ac:dyDescent="0.25">
      <c r="C3" s="146" t="s">
        <v>235</v>
      </c>
    </row>
    <row r="4" spans="1:5" ht="1.1499999999999999" customHeight="1" x14ac:dyDescent="0.25"/>
    <row r="5" spans="1:5" ht="12" customHeight="1" x14ac:dyDescent="0.25">
      <c r="C5" s="146" t="s">
        <v>236</v>
      </c>
    </row>
    <row r="6" spans="1:5" ht="3.75" customHeight="1" x14ac:dyDescent="0.25"/>
    <row r="7" spans="1:5" ht="14.25" customHeight="1" x14ac:dyDescent="0.25">
      <c r="A7" s="147" t="s">
        <v>237</v>
      </c>
      <c r="E7" s="148" t="s">
        <v>238</v>
      </c>
    </row>
    <row r="8" spans="1:5" ht="2.9" customHeight="1" thickBot="1" x14ac:dyDescent="0.3"/>
    <row r="9" spans="1:5" ht="15" customHeight="1" thickBot="1" x14ac:dyDescent="0.3">
      <c r="A9" s="196" t="s">
        <v>239</v>
      </c>
      <c r="B9" s="197" t="s">
        <v>240</v>
      </c>
      <c r="C9" s="197"/>
      <c r="D9" s="198" t="s">
        <v>241</v>
      </c>
      <c r="E9" s="198"/>
    </row>
    <row r="10" spans="1:5" ht="15" customHeight="1" thickBot="1" x14ac:dyDescent="0.3">
      <c r="A10" s="196"/>
      <c r="B10" s="199" t="s">
        <v>242</v>
      </c>
      <c r="C10" s="199"/>
      <c r="D10" s="200" t="s">
        <v>242</v>
      </c>
      <c r="E10" s="200"/>
    </row>
    <row r="11" spans="1:5" ht="15.75" customHeight="1" x14ac:dyDescent="0.25">
      <c r="A11" s="174" t="s">
        <v>243</v>
      </c>
      <c r="B11" s="175"/>
      <c r="C11" s="175"/>
      <c r="D11" s="176"/>
      <c r="E11" s="177"/>
    </row>
    <row r="12" spans="1:5" ht="15.75" customHeight="1" x14ac:dyDescent="0.25">
      <c r="A12" s="174" t="s">
        <v>244</v>
      </c>
      <c r="B12" s="175"/>
      <c r="C12" s="175">
        <v>10983028605</v>
      </c>
      <c r="D12" s="176"/>
      <c r="E12" s="177">
        <v>10996722572</v>
      </c>
    </row>
    <row r="13" spans="1:5" ht="15.75" customHeight="1" x14ac:dyDescent="0.25">
      <c r="A13" s="174" t="s">
        <v>245</v>
      </c>
      <c r="B13" s="175"/>
      <c r="C13" s="175">
        <v>10983028605</v>
      </c>
      <c r="D13" s="176"/>
      <c r="E13" s="177">
        <v>10996722572</v>
      </c>
    </row>
    <row r="14" spans="1:5" ht="15.75" customHeight="1" x14ac:dyDescent="0.25">
      <c r="A14" s="178" t="s">
        <v>246</v>
      </c>
      <c r="B14" s="179"/>
      <c r="C14" s="179">
        <v>87586715</v>
      </c>
      <c r="D14" s="180"/>
      <c r="E14" s="181">
        <v>101284382</v>
      </c>
    </row>
    <row r="15" spans="1:5" ht="15.75" customHeight="1" x14ac:dyDescent="0.25">
      <c r="A15" s="178" t="s">
        <v>247</v>
      </c>
      <c r="B15" s="179"/>
      <c r="C15" s="179">
        <v>10894200000</v>
      </c>
      <c r="D15" s="180"/>
      <c r="E15" s="181">
        <v>10894200000</v>
      </c>
    </row>
    <row r="16" spans="1:5" ht="15.75" customHeight="1" x14ac:dyDescent="0.25">
      <c r="A16" s="178" t="s">
        <v>248</v>
      </c>
      <c r="B16" s="179"/>
      <c r="C16" s="179">
        <v>67670</v>
      </c>
      <c r="D16" s="180"/>
      <c r="E16" s="181">
        <v>67670</v>
      </c>
    </row>
    <row r="17" spans="1:5" ht="15.75" customHeight="1" x14ac:dyDescent="0.25">
      <c r="A17" s="178" t="s">
        <v>249</v>
      </c>
      <c r="B17" s="179"/>
      <c r="C17" s="179">
        <v>1174220</v>
      </c>
      <c r="D17" s="180"/>
      <c r="E17" s="181">
        <v>1170520</v>
      </c>
    </row>
    <row r="18" spans="1:5" ht="15.75" customHeight="1" x14ac:dyDescent="0.25">
      <c r="A18" s="174" t="s">
        <v>250</v>
      </c>
      <c r="B18" s="175"/>
      <c r="C18" s="175">
        <v>0</v>
      </c>
      <c r="D18" s="176"/>
      <c r="E18" s="177">
        <v>0</v>
      </c>
    </row>
    <row r="19" spans="1:5" ht="15.75" customHeight="1" x14ac:dyDescent="0.25">
      <c r="A19" s="174" t="s">
        <v>251</v>
      </c>
      <c r="B19" s="175"/>
      <c r="C19" s="175">
        <v>19300000000</v>
      </c>
      <c r="D19" s="176"/>
      <c r="E19" s="177">
        <v>19300000000</v>
      </c>
    </row>
    <row r="20" spans="1:5" ht="15.75" customHeight="1" x14ac:dyDescent="0.25">
      <c r="A20" s="174" t="s">
        <v>252</v>
      </c>
      <c r="B20" s="175"/>
      <c r="C20" s="175">
        <v>19300000000</v>
      </c>
      <c r="D20" s="176"/>
      <c r="E20" s="177">
        <v>19300000000</v>
      </c>
    </row>
    <row r="21" spans="1:5" ht="15.75" customHeight="1" x14ac:dyDescent="0.25">
      <c r="A21" s="178" t="s">
        <v>253</v>
      </c>
      <c r="B21" s="179"/>
      <c r="C21" s="179">
        <v>19300000000</v>
      </c>
      <c r="D21" s="180"/>
      <c r="E21" s="181">
        <v>19300000000</v>
      </c>
    </row>
    <row r="22" spans="1:5" ht="15.75" customHeight="1" x14ac:dyDescent="0.25">
      <c r="A22" s="174" t="s">
        <v>254</v>
      </c>
      <c r="B22" s="175"/>
      <c r="C22" s="175">
        <v>0</v>
      </c>
      <c r="D22" s="176"/>
      <c r="E22" s="177">
        <v>0</v>
      </c>
    </row>
    <row r="23" spans="1:5" ht="15.75" customHeight="1" x14ac:dyDescent="0.25">
      <c r="A23" s="174" t="s">
        <v>255</v>
      </c>
      <c r="B23" s="175"/>
      <c r="C23" s="175">
        <v>0</v>
      </c>
      <c r="D23" s="176"/>
      <c r="E23" s="177">
        <v>0</v>
      </c>
    </row>
    <row r="24" spans="1:5" ht="15.75" customHeight="1" x14ac:dyDescent="0.25">
      <c r="A24" s="174" t="s">
        <v>256</v>
      </c>
      <c r="B24" s="175"/>
      <c r="C24" s="175">
        <v>0</v>
      </c>
      <c r="D24" s="176"/>
      <c r="E24" s="177">
        <v>0</v>
      </c>
    </row>
    <row r="25" spans="1:5" ht="15.75" customHeight="1" x14ac:dyDescent="0.25">
      <c r="A25" s="174" t="s">
        <v>257</v>
      </c>
      <c r="B25" s="175"/>
      <c r="C25" s="175">
        <v>30283028605</v>
      </c>
      <c r="D25" s="176"/>
      <c r="E25" s="177">
        <v>30296722572</v>
      </c>
    </row>
    <row r="26" spans="1:5" ht="15.75" customHeight="1" x14ac:dyDescent="0.25">
      <c r="A26" s="174" t="s">
        <v>258</v>
      </c>
      <c r="B26" s="175"/>
      <c r="C26" s="175"/>
      <c r="D26" s="176"/>
      <c r="E26" s="177"/>
    </row>
    <row r="27" spans="1:5" ht="15.75" customHeight="1" x14ac:dyDescent="0.25">
      <c r="A27" s="174" t="s">
        <v>259</v>
      </c>
      <c r="B27" s="175"/>
      <c r="C27" s="175">
        <v>234052353</v>
      </c>
      <c r="D27" s="176"/>
      <c r="E27" s="177">
        <v>105812602</v>
      </c>
    </row>
    <row r="28" spans="1:5" ht="15.75" customHeight="1" x14ac:dyDescent="0.25">
      <c r="A28" s="178" t="s">
        <v>260</v>
      </c>
      <c r="B28" s="179"/>
      <c r="C28" s="179">
        <v>234052353</v>
      </c>
      <c r="D28" s="180"/>
      <c r="E28" s="181">
        <v>105812602</v>
      </c>
    </row>
    <row r="29" spans="1:5" ht="15.75" customHeight="1" x14ac:dyDescent="0.25">
      <c r="A29" s="174" t="s">
        <v>261</v>
      </c>
      <c r="B29" s="175"/>
      <c r="C29" s="175">
        <v>0</v>
      </c>
      <c r="D29" s="176"/>
      <c r="E29" s="177">
        <v>0</v>
      </c>
    </row>
    <row r="30" spans="1:5" ht="15.75" customHeight="1" x14ac:dyDescent="0.25">
      <c r="A30" s="174" t="s">
        <v>262</v>
      </c>
      <c r="B30" s="175"/>
      <c r="C30" s="175">
        <v>234052353</v>
      </c>
      <c r="D30" s="176"/>
      <c r="E30" s="177">
        <v>105812602</v>
      </c>
    </row>
    <row r="31" spans="1:5" ht="15.75" customHeight="1" x14ac:dyDescent="0.25">
      <c r="A31" s="174" t="s">
        <v>263</v>
      </c>
      <c r="B31" s="175"/>
      <c r="C31" s="175"/>
      <c r="D31" s="176"/>
      <c r="E31" s="177"/>
    </row>
    <row r="32" spans="1:5" ht="15.75" customHeight="1" x14ac:dyDescent="0.25">
      <c r="A32" s="174" t="s">
        <v>264</v>
      </c>
      <c r="B32" s="175"/>
      <c r="C32" s="175">
        <v>20000000000</v>
      </c>
      <c r="D32" s="176"/>
      <c r="E32" s="177">
        <v>20000000000</v>
      </c>
    </row>
    <row r="33" spans="1:5" ht="15.75" customHeight="1" x14ac:dyDescent="0.25">
      <c r="A33" s="178" t="s">
        <v>265</v>
      </c>
      <c r="B33" s="179"/>
      <c r="C33" s="179">
        <v>20000000000</v>
      </c>
      <c r="D33" s="180"/>
      <c r="E33" s="181">
        <v>20000000000</v>
      </c>
    </row>
    <row r="34" spans="1:5" ht="15.75" customHeight="1" x14ac:dyDescent="0.25">
      <c r="A34" s="174" t="s">
        <v>266</v>
      </c>
      <c r="B34" s="175"/>
      <c r="C34" s="175">
        <v>0</v>
      </c>
      <c r="D34" s="176"/>
      <c r="E34" s="177">
        <v>0</v>
      </c>
    </row>
    <row r="35" spans="1:5" ht="15.75" customHeight="1" x14ac:dyDescent="0.25">
      <c r="A35" s="174" t="s">
        <v>267</v>
      </c>
      <c r="B35" s="175"/>
      <c r="C35" s="175">
        <v>0</v>
      </c>
      <c r="D35" s="176"/>
      <c r="E35" s="177">
        <v>0</v>
      </c>
    </row>
    <row r="36" spans="1:5" ht="15.75" customHeight="1" x14ac:dyDescent="0.25">
      <c r="A36" s="174" t="s">
        <v>268</v>
      </c>
      <c r="B36" s="175"/>
      <c r="C36" s="175">
        <v>0</v>
      </c>
      <c r="D36" s="176"/>
      <c r="E36" s="177">
        <v>0</v>
      </c>
    </row>
    <row r="37" spans="1:5" ht="15.75" customHeight="1" x14ac:dyDescent="0.25">
      <c r="A37" s="174" t="s">
        <v>269</v>
      </c>
      <c r="B37" s="175"/>
      <c r="C37" s="175">
        <v>10048976252</v>
      </c>
      <c r="D37" s="176"/>
      <c r="E37" s="177">
        <v>10190909970</v>
      </c>
    </row>
    <row r="38" spans="1:5" ht="15.75" customHeight="1" x14ac:dyDescent="0.25">
      <c r="A38" s="174" t="s">
        <v>270</v>
      </c>
      <c r="B38" s="175"/>
      <c r="C38" s="175">
        <v>10048976252</v>
      </c>
      <c r="D38" s="176"/>
      <c r="E38" s="177">
        <v>10190909970</v>
      </c>
    </row>
    <row r="39" spans="1:5" ht="15.75" customHeight="1" x14ac:dyDescent="0.25">
      <c r="A39" s="174" t="s">
        <v>271</v>
      </c>
      <c r="B39" s="175"/>
      <c r="C39" s="175"/>
      <c r="D39" s="176"/>
      <c r="E39" s="177"/>
    </row>
    <row r="40" spans="1:5" ht="15.75" customHeight="1" x14ac:dyDescent="0.25">
      <c r="A40" s="182" t="s">
        <v>323</v>
      </c>
      <c r="B40" s="179"/>
      <c r="C40" s="179"/>
      <c r="D40" s="180"/>
      <c r="E40" s="181"/>
    </row>
    <row r="41" spans="1:5" ht="15.75" customHeight="1" x14ac:dyDescent="0.25">
      <c r="A41" s="182" t="s">
        <v>272</v>
      </c>
      <c r="B41" s="179"/>
      <c r="C41" s="179"/>
      <c r="D41" s="180"/>
      <c r="E41" s="181"/>
    </row>
    <row r="42" spans="1:5" ht="15.75" customHeight="1" x14ac:dyDescent="0.25">
      <c r="A42" s="174" t="s">
        <v>273</v>
      </c>
      <c r="B42" s="175"/>
      <c r="C42" s="175">
        <v>30048976252</v>
      </c>
      <c r="D42" s="176"/>
      <c r="E42" s="177">
        <v>30190909970</v>
      </c>
    </row>
    <row r="43" spans="1:5" ht="15.75" customHeight="1" thickBot="1" x14ac:dyDescent="0.3">
      <c r="A43" s="183" t="s">
        <v>274</v>
      </c>
      <c r="B43" s="184"/>
      <c r="C43" s="184">
        <v>30283028605</v>
      </c>
      <c r="D43" s="185"/>
      <c r="E43" s="186">
        <v>30296722572</v>
      </c>
    </row>
  </sheetData>
  <mergeCells count="5">
    <mergeCell ref="A9:A10"/>
    <mergeCell ref="B9:C9"/>
    <mergeCell ref="D9:E9"/>
    <mergeCell ref="B10:C10"/>
    <mergeCell ref="D10:E10"/>
  </mergeCells>
  <phoneticPr fontId="5" type="noConversion"/>
  <pageMargins left="0.47499999403953552" right="0" top="0.51458334922790527" bottom="0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935A-8448-45A6-8FC2-4C391D86595B}">
  <sheetPr>
    <tabColor rgb="FFC00000"/>
    <outlinePr summaryBelow="0" summaryRight="0"/>
    <pageSetUpPr autoPageBreaks="0"/>
  </sheetPr>
  <dimension ref="A1:E23"/>
  <sheetViews>
    <sheetView workbookViewId="0">
      <selection activeCell="J16" sqref="J16"/>
    </sheetView>
  </sheetViews>
  <sheetFormatPr defaultRowHeight="12.5" x14ac:dyDescent="0.25"/>
  <cols>
    <col min="1" max="1" width="33" style="144" customWidth="1"/>
    <col min="2" max="4" width="13.75" style="144" customWidth="1"/>
    <col min="5" max="5" width="12.83203125" style="144" customWidth="1"/>
    <col min="6" max="6" width="8.6640625" style="144"/>
    <col min="7" max="7" width="32.58203125" style="144" bestFit="1" customWidth="1"/>
    <col min="8" max="8" width="9.75" style="144" bestFit="1" customWidth="1"/>
    <col min="9" max="9" width="11.08203125" style="144" bestFit="1" customWidth="1"/>
    <col min="10" max="10" width="9.75" style="144" bestFit="1" customWidth="1"/>
    <col min="11" max="11" width="11.08203125" style="144" bestFit="1" customWidth="1"/>
    <col min="12" max="256" width="8.6640625" style="144"/>
    <col min="257" max="257" width="33" style="144" customWidth="1"/>
    <col min="258" max="260" width="13.75" style="144" customWidth="1"/>
    <col min="261" max="261" width="12.83203125" style="144" customWidth="1"/>
    <col min="262" max="512" width="8.6640625" style="144"/>
    <col min="513" max="513" width="33" style="144" customWidth="1"/>
    <col min="514" max="516" width="13.75" style="144" customWidth="1"/>
    <col min="517" max="517" width="12.83203125" style="144" customWidth="1"/>
    <col min="518" max="768" width="8.6640625" style="144"/>
    <col min="769" max="769" width="33" style="144" customWidth="1"/>
    <col min="770" max="772" width="13.75" style="144" customWidth="1"/>
    <col min="773" max="773" width="12.83203125" style="144" customWidth="1"/>
    <col min="774" max="1024" width="8.6640625" style="144"/>
    <col min="1025" max="1025" width="33" style="144" customWidth="1"/>
    <col min="1026" max="1028" width="13.75" style="144" customWidth="1"/>
    <col min="1029" max="1029" width="12.83203125" style="144" customWidth="1"/>
    <col min="1030" max="1280" width="8.6640625" style="144"/>
    <col min="1281" max="1281" width="33" style="144" customWidth="1"/>
    <col min="1282" max="1284" width="13.75" style="144" customWidth="1"/>
    <col min="1285" max="1285" width="12.83203125" style="144" customWidth="1"/>
    <col min="1286" max="1536" width="8.6640625" style="144"/>
    <col min="1537" max="1537" width="33" style="144" customWidth="1"/>
    <col min="1538" max="1540" width="13.75" style="144" customWidth="1"/>
    <col min="1541" max="1541" width="12.83203125" style="144" customWidth="1"/>
    <col min="1542" max="1792" width="8.6640625" style="144"/>
    <col min="1793" max="1793" width="33" style="144" customWidth="1"/>
    <col min="1794" max="1796" width="13.75" style="144" customWidth="1"/>
    <col min="1797" max="1797" width="12.83203125" style="144" customWidth="1"/>
    <col min="1798" max="2048" width="8.6640625" style="144"/>
    <col min="2049" max="2049" width="33" style="144" customWidth="1"/>
    <col min="2050" max="2052" width="13.75" style="144" customWidth="1"/>
    <col min="2053" max="2053" width="12.83203125" style="144" customWidth="1"/>
    <col min="2054" max="2304" width="8.6640625" style="144"/>
    <col min="2305" max="2305" width="33" style="144" customWidth="1"/>
    <col min="2306" max="2308" width="13.75" style="144" customWidth="1"/>
    <col min="2309" max="2309" width="12.83203125" style="144" customWidth="1"/>
    <col min="2310" max="2560" width="8.6640625" style="144"/>
    <col min="2561" max="2561" width="33" style="144" customWidth="1"/>
    <col min="2562" max="2564" width="13.75" style="144" customWidth="1"/>
    <col min="2565" max="2565" width="12.83203125" style="144" customWidth="1"/>
    <col min="2566" max="2816" width="8.6640625" style="144"/>
    <col min="2817" max="2817" width="33" style="144" customWidth="1"/>
    <col min="2818" max="2820" width="13.75" style="144" customWidth="1"/>
    <col min="2821" max="2821" width="12.83203125" style="144" customWidth="1"/>
    <col min="2822" max="3072" width="8.6640625" style="144"/>
    <col min="3073" max="3073" width="33" style="144" customWidth="1"/>
    <col min="3074" max="3076" width="13.75" style="144" customWidth="1"/>
    <col min="3077" max="3077" width="12.83203125" style="144" customWidth="1"/>
    <col min="3078" max="3328" width="8.6640625" style="144"/>
    <col min="3329" max="3329" width="33" style="144" customWidth="1"/>
    <col min="3330" max="3332" width="13.75" style="144" customWidth="1"/>
    <col min="3333" max="3333" width="12.83203125" style="144" customWidth="1"/>
    <col min="3334" max="3584" width="8.6640625" style="144"/>
    <col min="3585" max="3585" width="33" style="144" customWidth="1"/>
    <col min="3586" max="3588" width="13.75" style="144" customWidth="1"/>
    <col min="3589" max="3589" width="12.83203125" style="144" customWidth="1"/>
    <col min="3590" max="3840" width="8.6640625" style="144"/>
    <col min="3841" max="3841" width="33" style="144" customWidth="1"/>
    <col min="3842" max="3844" width="13.75" style="144" customWidth="1"/>
    <col min="3845" max="3845" width="12.83203125" style="144" customWidth="1"/>
    <col min="3846" max="4096" width="8.6640625" style="144"/>
    <col min="4097" max="4097" width="33" style="144" customWidth="1"/>
    <col min="4098" max="4100" width="13.75" style="144" customWidth="1"/>
    <col min="4101" max="4101" width="12.83203125" style="144" customWidth="1"/>
    <col min="4102" max="4352" width="8.6640625" style="144"/>
    <col min="4353" max="4353" width="33" style="144" customWidth="1"/>
    <col min="4354" max="4356" width="13.75" style="144" customWidth="1"/>
    <col min="4357" max="4357" width="12.83203125" style="144" customWidth="1"/>
    <col min="4358" max="4608" width="8.6640625" style="144"/>
    <col min="4609" max="4609" width="33" style="144" customWidth="1"/>
    <col min="4610" max="4612" width="13.75" style="144" customWidth="1"/>
    <col min="4613" max="4613" width="12.83203125" style="144" customWidth="1"/>
    <col min="4614" max="4864" width="8.6640625" style="144"/>
    <col min="4865" max="4865" width="33" style="144" customWidth="1"/>
    <col min="4866" max="4868" width="13.75" style="144" customWidth="1"/>
    <col min="4869" max="4869" width="12.83203125" style="144" customWidth="1"/>
    <col min="4870" max="5120" width="8.6640625" style="144"/>
    <col min="5121" max="5121" width="33" style="144" customWidth="1"/>
    <col min="5122" max="5124" width="13.75" style="144" customWidth="1"/>
    <col min="5125" max="5125" width="12.83203125" style="144" customWidth="1"/>
    <col min="5126" max="5376" width="8.6640625" style="144"/>
    <col min="5377" max="5377" width="33" style="144" customWidth="1"/>
    <col min="5378" max="5380" width="13.75" style="144" customWidth="1"/>
    <col min="5381" max="5381" width="12.83203125" style="144" customWidth="1"/>
    <col min="5382" max="5632" width="8.6640625" style="144"/>
    <col min="5633" max="5633" width="33" style="144" customWidth="1"/>
    <col min="5634" max="5636" width="13.75" style="144" customWidth="1"/>
    <col min="5637" max="5637" width="12.83203125" style="144" customWidth="1"/>
    <col min="5638" max="5888" width="8.6640625" style="144"/>
    <col min="5889" max="5889" width="33" style="144" customWidth="1"/>
    <col min="5890" max="5892" width="13.75" style="144" customWidth="1"/>
    <col min="5893" max="5893" width="12.83203125" style="144" customWidth="1"/>
    <col min="5894" max="6144" width="8.6640625" style="144"/>
    <col min="6145" max="6145" width="33" style="144" customWidth="1"/>
    <col min="6146" max="6148" width="13.75" style="144" customWidth="1"/>
    <col min="6149" max="6149" width="12.83203125" style="144" customWidth="1"/>
    <col min="6150" max="6400" width="8.6640625" style="144"/>
    <col min="6401" max="6401" width="33" style="144" customWidth="1"/>
    <col min="6402" max="6404" width="13.75" style="144" customWidth="1"/>
    <col min="6405" max="6405" width="12.83203125" style="144" customWidth="1"/>
    <col min="6406" max="6656" width="8.6640625" style="144"/>
    <col min="6657" max="6657" width="33" style="144" customWidth="1"/>
    <col min="6658" max="6660" width="13.75" style="144" customWidth="1"/>
    <col min="6661" max="6661" width="12.83203125" style="144" customWidth="1"/>
    <col min="6662" max="6912" width="8.6640625" style="144"/>
    <col min="6913" max="6913" width="33" style="144" customWidth="1"/>
    <col min="6914" max="6916" width="13.75" style="144" customWidth="1"/>
    <col min="6917" max="6917" width="12.83203125" style="144" customWidth="1"/>
    <col min="6918" max="7168" width="8.6640625" style="144"/>
    <col min="7169" max="7169" width="33" style="144" customWidth="1"/>
    <col min="7170" max="7172" width="13.75" style="144" customWidth="1"/>
    <col min="7173" max="7173" width="12.83203125" style="144" customWidth="1"/>
    <col min="7174" max="7424" width="8.6640625" style="144"/>
    <col min="7425" max="7425" width="33" style="144" customWidth="1"/>
    <col min="7426" max="7428" width="13.75" style="144" customWidth="1"/>
    <col min="7429" max="7429" width="12.83203125" style="144" customWidth="1"/>
    <col min="7430" max="7680" width="8.6640625" style="144"/>
    <col min="7681" max="7681" width="33" style="144" customWidth="1"/>
    <col min="7682" max="7684" width="13.75" style="144" customWidth="1"/>
    <col min="7685" max="7685" width="12.83203125" style="144" customWidth="1"/>
    <col min="7686" max="7936" width="8.6640625" style="144"/>
    <col min="7937" max="7937" width="33" style="144" customWidth="1"/>
    <col min="7938" max="7940" width="13.75" style="144" customWidth="1"/>
    <col min="7941" max="7941" width="12.83203125" style="144" customWidth="1"/>
    <col min="7942" max="8192" width="8.6640625" style="144"/>
    <col min="8193" max="8193" width="33" style="144" customWidth="1"/>
    <col min="8194" max="8196" width="13.75" style="144" customWidth="1"/>
    <col min="8197" max="8197" width="12.83203125" style="144" customWidth="1"/>
    <col min="8198" max="8448" width="8.6640625" style="144"/>
    <col min="8449" max="8449" width="33" style="144" customWidth="1"/>
    <col min="8450" max="8452" width="13.75" style="144" customWidth="1"/>
    <col min="8453" max="8453" width="12.83203125" style="144" customWidth="1"/>
    <col min="8454" max="8704" width="8.6640625" style="144"/>
    <col min="8705" max="8705" width="33" style="144" customWidth="1"/>
    <col min="8706" max="8708" width="13.75" style="144" customWidth="1"/>
    <col min="8709" max="8709" width="12.83203125" style="144" customWidth="1"/>
    <col min="8710" max="8960" width="8.6640625" style="144"/>
    <col min="8961" max="8961" width="33" style="144" customWidth="1"/>
    <col min="8962" max="8964" width="13.75" style="144" customWidth="1"/>
    <col min="8965" max="8965" width="12.83203125" style="144" customWidth="1"/>
    <col min="8966" max="9216" width="8.6640625" style="144"/>
    <col min="9217" max="9217" width="33" style="144" customWidth="1"/>
    <col min="9218" max="9220" width="13.75" style="144" customWidth="1"/>
    <col min="9221" max="9221" width="12.83203125" style="144" customWidth="1"/>
    <col min="9222" max="9472" width="8.6640625" style="144"/>
    <col min="9473" max="9473" width="33" style="144" customWidth="1"/>
    <col min="9474" max="9476" width="13.75" style="144" customWidth="1"/>
    <col min="9477" max="9477" width="12.83203125" style="144" customWidth="1"/>
    <col min="9478" max="9728" width="8.6640625" style="144"/>
    <col min="9729" max="9729" width="33" style="144" customWidth="1"/>
    <col min="9730" max="9732" width="13.75" style="144" customWidth="1"/>
    <col min="9733" max="9733" width="12.83203125" style="144" customWidth="1"/>
    <col min="9734" max="9984" width="8.6640625" style="144"/>
    <col min="9985" max="9985" width="33" style="144" customWidth="1"/>
    <col min="9986" max="9988" width="13.75" style="144" customWidth="1"/>
    <col min="9989" max="9989" width="12.83203125" style="144" customWidth="1"/>
    <col min="9990" max="10240" width="8.6640625" style="144"/>
    <col min="10241" max="10241" width="33" style="144" customWidth="1"/>
    <col min="10242" max="10244" width="13.75" style="144" customWidth="1"/>
    <col min="10245" max="10245" width="12.83203125" style="144" customWidth="1"/>
    <col min="10246" max="10496" width="8.6640625" style="144"/>
    <col min="10497" max="10497" width="33" style="144" customWidth="1"/>
    <col min="10498" max="10500" width="13.75" style="144" customWidth="1"/>
    <col min="10501" max="10501" width="12.83203125" style="144" customWidth="1"/>
    <col min="10502" max="10752" width="8.6640625" style="144"/>
    <col min="10753" max="10753" width="33" style="144" customWidth="1"/>
    <col min="10754" max="10756" width="13.75" style="144" customWidth="1"/>
    <col min="10757" max="10757" width="12.83203125" style="144" customWidth="1"/>
    <col min="10758" max="11008" width="8.6640625" style="144"/>
    <col min="11009" max="11009" width="33" style="144" customWidth="1"/>
    <col min="11010" max="11012" width="13.75" style="144" customWidth="1"/>
    <col min="11013" max="11013" width="12.83203125" style="144" customWidth="1"/>
    <col min="11014" max="11264" width="8.6640625" style="144"/>
    <col min="11265" max="11265" width="33" style="144" customWidth="1"/>
    <col min="11266" max="11268" width="13.75" style="144" customWidth="1"/>
    <col min="11269" max="11269" width="12.83203125" style="144" customWidth="1"/>
    <col min="11270" max="11520" width="8.6640625" style="144"/>
    <col min="11521" max="11521" width="33" style="144" customWidth="1"/>
    <col min="11522" max="11524" width="13.75" style="144" customWidth="1"/>
    <col min="11525" max="11525" width="12.83203125" style="144" customWidth="1"/>
    <col min="11526" max="11776" width="8.6640625" style="144"/>
    <col min="11777" max="11777" width="33" style="144" customWidth="1"/>
    <col min="11778" max="11780" width="13.75" style="144" customWidth="1"/>
    <col min="11781" max="11781" width="12.83203125" style="144" customWidth="1"/>
    <col min="11782" max="12032" width="8.6640625" style="144"/>
    <col min="12033" max="12033" width="33" style="144" customWidth="1"/>
    <col min="12034" max="12036" width="13.75" style="144" customWidth="1"/>
    <col min="12037" max="12037" width="12.83203125" style="144" customWidth="1"/>
    <col min="12038" max="12288" width="8.6640625" style="144"/>
    <col min="12289" max="12289" width="33" style="144" customWidth="1"/>
    <col min="12290" max="12292" width="13.75" style="144" customWidth="1"/>
    <col min="12293" max="12293" width="12.83203125" style="144" customWidth="1"/>
    <col min="12294" max="12544" width="8.6640625" style="144"/>
    <col min="12545" max="12545" width="33" style="144" customWidth="1"/>
    <col min="12546" max="12548" width="13.75" style="144" customWidth="1"/>
    <col min="12549" max="12549" width="12.83203125" style="144" customWidth="1"/>
    <col min="12550" max="12800" width="8.6640625" style="144"/>
    <col min="12801" max="12801" width="33" style="144" customWidth="1"/>
    <col min="12802" max="12804" width="13.75" style="144" customWidth="1"/>
    <col min="12805" max="12805" width="12.83203125" style="144" customWidth="1"/>
    <col min="12806" max="13056" width="8.6640625" style="144"/>
    <col min="13057" max="13057" width="33" style="144" customWidth="1"/>
    <col min="13058" max="13060" width="13.75" style="144" customWidth="1"/>
    <col min="13061" max="13061" width="12.83203125" style="144" customWidth="1"/>
    <col min="13062" max="13312" width="8.6640625" style="144"/>
    <col min="13313" max="13313" width="33" style="144" customWidth="1"/>
    <col min="13314" max="13316" width="13.75" style="144" customWidth="1"/>
    <col min="13317" max="13317" width="12.83203125" style="144" customWidth="1"/>
    <col min="13318" max="13568" width="8.6640625" style="144"/>
    <col min="13569" max="13569" width="33" style="144" customWidth="1"/>
    <col min="13570" max="13572" width="13.75" style="144" customWidth="1"/>
    <col min="13573" max="13573" width="12.83203125" style="144" customWidth="1"/>
    <col min="13574" max="13824" width="8.6640625" style="144"/>
    <col min="13825" max="13825" width="33" style="144" customWidth="1"/>
    <col min="13826" max="13828" width="13.75" style="144" customWidth="1"/>
    <col min="13829" max="13829" width="12.83203125" style="144" customWidth="1"/>
    <col min="13830" max="14080" width="8.6640625" style="144"/>
    <col min="14081" max="14081" width="33" style="144" customWidth="1"/>
    <col min="14082" max="14084" width="13.75" style="144" customWidth="1"/>
    <col min="14085" max="14085" width="12.83203125" style="144" customWidth="1"/>
    <col min="14086" max="14336" width="8.6640625" style="144"/>
    <col min="14337" max="14337" width="33" style="144" customWidth="1"/>
    <col min="14338" max="14340" width="13.75" style="144" customWidth="1"/>
    <col min="14341" max="14341" width="12.83203125" style="144" customWidth="1"/>
    <col min="14342" max="14592" width="8.6640625" style="144"/>
    <col min="14593" max="14593" width="33" style="144" customWidth="1"/>
    <col min="14594" max="14596" width="13.75" style="144" customWidth="1"/>
    <col min="14597" max="14597" width="12.83203125" style="144" customWidth="1"/>
    <col min="14598" max="14848" width="8.6640625" style="144"/>
    <col min="14849" max="14849" width="33" style="144" customWidth="1"/>
    <col min="14850" max="14852" width="13.75" style="144" customWidth="1"/>
    <col min="14853" max="14853" width="12.83203125" style="144" customWidth="1"/>
    <col min="14854" max="15104" width="8.6640625" style="144"/>
    <col min="15105" max="15105" width="33" style="144" customWidth="1"/>
    <col min="15106" max="15108" width="13.75" style="144" customWidth="1"/>
    <col min="15109" max="15109" width="12.83203125" style="144" customWidth="1"/>
    <col min="15110" max="15360" width="8.6640625" style="144"/>
    <col min="15361" max="15361" width="33" style="144" customWidth="1"/>
    <col min="15362" max="15364" width="13.75" style="144" customWidth="1"/>
    <col min="15365" max="15365" width="12.83203125" style="144" customWidth="1"/>
    <col min="15366" max="15616" width="8.6640625" style="144"/>
    <col min="15617" max="15617" width="33" style="144" customWidth="1"/>
    <col min="15618" max="15620" width="13.75" style="144" customWidth="1"/>
    <col min="15621" max="15621" width="12.83203125" style="144" customWidth="1"/>
    <col min="15622" max="15872" width="8.6640625" style="144"/>
    <col min="15873" max="15873" width="33" style="144" customWidth="1"/>
    <col min="15874" max="15876" width="13.75" style="144" customWidth="1"/>
    <col min="15877" max="15877" width="12.83203125" style="144" customWidth="1"/>
    <col min="15878" max="16128" width="8.6640625" style="144"/>
    <col min="16129" max="16129" width="33" style="144" customWidth="1"/>
    <col min="16130" max="16132" width="13.75" style="144" customWidth="1"/>
    <col min="16133" max="16133" width="12.83203125" style="144" customWidth="1"/>
    <col min="16134" max="16384" width="8.6640625" style="144"/>
  </cols>
  <sheetData>
    <row r="1" spans="1:5" ht="28.5" customHeight="1" x14ac:dyDescent="0.25">
      <c r="B1" s="162" t="s">
        <v>275</v>
      </c>
    </row>
    <row r="2" spans="1:5" ht="5.65" customHeight="1" x14ac:dyDescent="0.25"/>
    <row r="3" spans="1:5" ht="11.5" customHeight="1" x14ac:dyDescent="0.25">
      <c r="B3" s="163" t="s">
        <v>276</v>
      </c>
    </row>
    <row r="4" spans="1:5" ht="15" customHeight="1" x14ac:dyDescent="0.25">
      <c r="B4" s="163" t="s">
        <v>277</v>
      </c>
    </row>
    <row r="5" spans="1:5" ht="2.15" customHeight="1" x14ac:dyDescent="0.25"/>
    <row r="6" spans="1:5" ht="18.75" customHeight="1" x14ac:dyDescent="0.25">
      <c r="A6" s="164" t="s">
        <v>237</v>
      </c>
      <c r="E6" s="165" t="s">
        <v>278</v>
      </c>
    </row>
    <row r="7" spans="1:5" ht="2.5" customHeight="1" thickBot="1" x14ac:dyDescent="0.3"/>
    <row r="8" spans="1:5" ht="15.75" customHeight="1" thickBot="1" x14ac:dyDescent="0.3">
      <c r="A8" s="201" t="s">
        <v>279</v>
      </c>
      <c r="B8" s="202" t="s">
        <v>280</v>
      </c>
      <c r="C8" s="202"/>
      <c r="D8" s="203" t="s">
        <v>281</v>
      </c>
      <c r="E8" s="203"/>
    </row>
    <row r="9" spans="1:5" ht="15.75" customHeight="1" thickBot="1" x14ac:dyDescent="0.3">
      <c r="A9" s="201"/>
      <c r="B9" s="204" t="s">
        <v>282</v>
      </c>
      <c r="C9" s="204"/>
      <c r="D9" s="205" t="s">
        <v>282</v>
      </c>
      <c r="E9" s="205"/>
    </row>
    <row r="10" spans="1:5" ht="17.899999999999999" customHeight="1" x14ac:dyDescent="0.25">
      <c r="A10" s="187" t="s">
        <v>283</v>
      </c>
      <c r="B10" s="175"/>
      <c r="C10" s="175">
        <v>0</v>
      </c>
      <c r="D10" s="175"/>
      <c r="E10" s="177">
        <v>0</v>
      </c>
    </row>
    <row r="11" spans="1:5" ht="17.899999999999999" customHeight="1" x14ac:dyDescent="0.25">
      <c r="A11" s="187" t="s">
        <v>284</v>
      </c>
      <c r="B11" s="188"/>
      <c r="C11" s="175">
        <v>0</v>
      </c>
      <c r="D11" s="188"/>
      <c r="E11" s="177">
        <v>0</v>
      </c>
    </row>
    <row r="12" spans="1:5" ht="17.899999999999999" customHeight="1" x14ac:dyDescent="0.25">
      <c r="A12" s="187" t="s">
        <v>285</v>
      </c>
      <c r="B12" s="188"/>
      <c r="C12" s="188">
        <v>0</v>
      </c>
      <c r="D12" s="188"/>
      <c r="E12" s="189">
        <v>0</v>
      </c>
    </row>
    <row r="13" spans="1:5" ht="17.899999999999999" customHeight="1" x14ac:dyDescent="0.25">
      <c r="A13" s="187" t="s">
        <v>286</v>
      </c>
      <c r="B13" s="175"/>
      <c r="C13" s="175">
        <v>141957836</v>
      </c>
      <c r="D13" s="175"/>
      <c r="E13" s="177">
        <v>421611348</v>
      </c>
    </row>
    <row r="14" spans="1:5" ht="17.899999999999999" customHeight="1" x14ac:dyDescent="0.25">
      <c r="A14" s="190" t="s">
        <v>287</v>
      </c>
      <c r="B14" s="179">
        <v>132240436</v>
      </c>
      <c r="C14" s="175"/>
      <c r="D14" s="179">
        <v>400000000</v>
      </c>
      <c r="E14" s="177"/>
    </row>
    <row r="15" spans="1:5" ht="17.899999999999999" customHeight="1" x14ac:dyDescent="0.25">
      <c r="A15" s="190" t="s">
        <v>288</v>
      </c>
      <c r="B15" s="179">
        <v>9717400</v>
      </c>
      <c r="C15" s="175"/>
      <c r="D15" s="179">
        <v>21611348</v>
      </c>
      <c r="E15" s="177"/>
    </row>
    <row r="16" spans="1:5" ht="17.899999999999999" customHeight="1" x14ac:dyDescent="0.25">
      <c r="A16" s="187" t="s">
        <v>289</v>
      </c>
      <c r="B16" s="188"/>
      <c r="C16" s="188">
        <v>141957836</v>
      </c>
      <c r="D16" s="188"/>
      <c r="E16" s="189">
        <v>421611348</v>
      </c>
    </row>
    <row r="17" spans="1:5" ht="17.899999999999999" customHeight="1" x14ac:dyDescent="0.25">
      <c r="A17" s="187" t="s">
        <v>290</v>
      </c>
      <c r="B17" s="175"/>
      <c r="C17" s="175">
        <v>24118</v>
      </c>
      <c r="D17" s="175"/>
      <c r="E17" s="177">
        <v>7608171</v>
      </c>
    </row>
    <row r="18" spans="1:5" ht="17.899999999999999" customHeight="1" x14ac:dyDescent="0.25">
      <c r="A18" s="190" t="s">
        <v>291</v>
      </c>
      <c r="B18" s="179">
        <v>24117</v>
      </c>
      <c r="C18" s="175"/>
      <c r="D18" s="179">
        <v>7608171</v>
      </c>
      <c r="E18" s="177"/>
    </row>
    <row r="19" spans="1:5" ht="17.899999999999999" customHeight="1" x14ac:dyDescent="0.25">
      <c r="A19" s="190" t="s">
        <v>324</v>
      </c>
      <c r="B19" s="179">
        <v>1</v>
      </c>
      <c r="C19" s="175"/>
      <c r="D19" s="179">
        <v>0</v>
      </c>
      <c r="E19" s="177"/>
    </row>
    <row r="20" spans="1:5" ht="17.899999999999999" customHeight="1" x14ac:dyDescent="0.25">
      <c r="A20" s="187" t="s">
        <v>292</v>
      </c>
      <c r="B20" s="175"/>
      <c r="C20" s="175">
        <v>0</v>
      </c>
      <c r="D20" s="175"/>
      <c r="E20" s="177">
        <v>0</v>
      </c>
    </row>
    <row r="21" spans="1:5" ht="17.899999999999999" customHeight="1" x14ac:dyDescent="0.25">
      <c r="A21" s="187" t="s">
        <v>293</v>
      </c>
      <c r="B21" s="175"/>
      <c r="C21" s="175">
        <v>141933718</v>
      </c>
      <c r="D21" s="175"/>
      <c r="E21" s="177">
        <v>414003177</v>
      </c>
    </row>
    <row r="22" spans="1:5" ht="17.899999999999999" customHeight="1" x14ac:dyDescent="0.25">
      <c r="A22" s="187" t="s">
        <v>294</v>
      </c>
      <c r="B22" s="175"/>
      <c r="C22" s="175">
        <v>0</v>
      </c>
      <c r="D22" s="175"/>
      <c r="E22" s="177">
        <v>0</v>
      </c>
    </row>
    <row r="23" spans="1:5" ht="17.899999999999999" customHeight="1" thickBot="1" x14ac:dyDescent="0.3">
      <c r="A23" s="191" t="s">
        <v>295</v>
      </c>
      <c r="B23" s="192"/>
      <c r="C23" s="192">
        <v>141933718</v>
      </c>
      <c r="D23" s="192"/>
      <c r="E23" s="193">
        <v>414003177</v>
      </c>
    </row>
  </sheetData>
  <mergeCells count="5">
    <mergeCell ref="A8:A9"/>
    <mergeCell ref="B8:C8"/>
    <mergeCell ref="D8:E8"/>
    <mergeCell ref="B9:C9"/>
    <mergeCell ref="D9:E9"/>
  </mergeCells>
  <phoneticPr fontId="5" type="noConversion"/>
  <pageMargins left="0.3958333432674408" right="0" top="0.51458334922790527" bottom="0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C00000"/>
  </sheetPr>
  <dimension ref="B2:AG9"/>
  <sheetViews>
    <sheetView showGridLines="0" topLeftCell="E1" workbookViewId="0">
      <selection activeCell="M8" sqref="M8"/>
    </sheetView>
  </sheetViews>
  <sheetFormatPr defaultRowHeight="14" outlineLevelCol="1" x14ac:dyDescent="0.25"/>
  <cols>
    <col min="1" max="1" width="1" customWidth="1"/>
    <col min="2" max="2" width="16.58203125" customWidth="1"/>
    <col min="3" max="3" width="20.4140625" customWidth="1"/>
    <col min="4" max="6" width="15.33203125" customWidth="1"/>
    <col min="7" max="7" width="26" customWidth="1"/>
    <col min="8" max="8" width="15.33203125" customWidth="1"/>
    <col min="9" max="9" width="25.58203125" customWidth="1"/>
    <col min="10" max="10" width="16" customWidth="1"/>
    <col min="11" max="11" width="18" customWidth="1"/>
    <col min="12" max="12" width="14.58203125" customWidth="1"/>
    <col min="13" max="13" width="35" customWidth="1"/>
    <col min="17" max="17" width="11.75" customWidth="1" outlineLevel="1"/>
    <col min="18" max="18" width="15.58203125" customWidth="1" outlineLevel="1"/>
    <col min="19" max="19" width="15.9140625" customWidth="1" outlineLevel="1"/>
  </cols>
  <sheetData>
    <row r="2" spans="2:33" ht="17.5" x14ac:dyDescent="0.25">
      <c r="B2" s="7" t="s">
        <v>16</v>
      </c>
      <c r="C2" s="8"/>
      <c r="D2" s="8"/>
      <c r="E2" s="8"/>
      <c r="F2" s="8"/>
      <c r="G2" s="8"/>
      <c r="H2" s="11"/>
      <c r="I2" s="11"/>
      <c r="J2" s="11"/>
      <c r="K2" s="11"/>
      <c r="L2" s="11"/>
      <c r="M2" s="11"/>
      <c r="N2" s="11"/>
    </row>
    <row r="3" spans="2:33" ht="16" x14ac:dyDescent="0.25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AG3" s="105" t="s">
        <v>185</v>
      </c>
    </row>
    <row r="4" spans="2:33" ht="17" x14ac:dyDescent="0.25">
      <c r="B4" s="99" t="s">
        <v>175</v>
      </c>
      <c r="C4" s="100">
        <f>'1-1(펀드 BS)'!C7</f>
        <v>45443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AG4" s="105" t="s">
        <v>186</v>
      </c>
    </row>
    <row r="5" spans="2:33" ht="17" x14ac:dyDescent="0.45">
      <c r="B5" s="25" t="s">
        <v>176</v>
      </c>
      <c r="C5" s="134">
        <v>386000</v>
      </c>
      <c r="D5" s="1"/>
      <c r="E5" s="122" t="s">
        <v>219</v>
      </c>
      <c r="F5" s="1"/>
      <c r="G5" s="1"/>
      <c r="H5" s="1"/>
      <c r="I5" s="1"/>
      <c r="J5" s="1"/>
      <c r="K5" s="1"/>
      <c r="L5" s="1"/>
      <c r="M5" s="1"/>
      <c r="N5" s="1"/>
      <c r="O5" s="18"/>
      <c r="P5" s="18"/>
      <c r="Q5" s="108" t="s">
        <v>187</v>
      </c>
      <c r="S5" s="18"/>
      <c r="T5" s="18"/>
    </row>
    <row r="6" spans="2:33" ht="17" x14ac:dyDescent="0.45">
      <c r="B6" s="4" t="s">
        <v>17</v>
      </c>
      <c r="C6" s="5"/>
      <c r="D6" s="5"/>
      <c r="E6" s="6"/>
      <c r="F6" s="6"/>
      <c r="H6" s="1"/>
      <c r="I6" s="1"/>
      <c r="J6" s="1"/>
      <c r="K6" s="1"/>
      <c r="L6" s="14" t="s">
        <v>131</v>
      </c>
      <c r="M6" s="1"/>
      <c r="N6" s="1"/>
    </row>
    <row r="7" spans="2:33" ht="51" x14ac:dyDescent="0.25">
      <c r="B7" s="16" t="s">
        <v>132</v>
      </c>
      <c r="C7" s="16" t="s">
        <v>124</v>
      </c>
      <c r="D7" s="16" t="s">
        <v>222</v>
      </c>
      <c r="E7" s="16" t="s">
        <v>75</v>
      </c>
      <c r="F7" s="16" t="s">
        <v>125</v>
      </c>
      <c r="G7" s="54" t="s">
        <v>129</v>
      </c>
      <c r="H7" s="16" t="s">
        <v>126</v>
      </c>
      <c r="I7" s="126" t="s">
        <v>223</v>
      </c>
      <c r="J7" s="16" t="s">
        <v>127</v>
      </c>
      <c r="K7" s="16" t="s">
        <v>128</v>
      </c>
      <c r="L7" s="16" t="s">
        <v>78</v>
      </c>
      <c r="M7" s="16" t="s">
        <v>130</v>
      </c>
      <c r="N7" s="1"/>
      <c r="Q7" s="104" t="s">
        <v>183</v>
      </c>
      <c r="R7" s="104" t="s">
        <v>181</v>
      </c>
      <c r="S7" s="104" t="s">
        <v>182</v>
      </c>
    </row>
    <row r="8" spans="2:33" ht="17" x14ac:dyDescent="0.25">
      <c r="B8" s="135">
        <f>'[1]1.2 투자자산현황'!$C$6</f>
        <v>44690</v>
      </c>
      <c r="C8" s="136" t="str">
        <f>'[1]1.2 투자자산현황'!$B$6</f>
        <v>글로벌라이프스타일그룹㈜</v>
      </c>
      <c r="D8" s="136" t="str">
        <f>'[1]1.2 투자자산현황'!$D$6</f>
        <v>110111-8278817</v>
      </c>
      <c r="E8" s="227" t="s">
        <v>327</v>
      </c>
      <c r="F8" s="137">
        <f>'[1]1.2 투자자산현황'!$I$6</f>
        <v>19300000000</v>
      </c>
      <c r="G8" s="138">
        <v>0</v>
      </c>
      <c r="H8" s="139">
        <f>F8+G8</f>
        <v>19300000000</v>
      </c>
      <c r="I8" s="138">
        <v>19300000000</v>
      </c>
      <c r="J8" s="138">
        <f>'[1]1.2 투자자산현황'!$G$6</f>
        <v>50000</v>
      </c>
      <c r="K8" s="140">
        <v>0</v>
      </c>
      <c r="L8" s="139">
        <f>J8+K8</f>
        <v>50000</v>
      </c>
      <c r="M8" s="228" t="s">
        <v>329</v>
      </c>
      <c r="Q8" s="103" t="s">
        <v>184</v>
      </c>
      <c r="R8" s="106"/>
      <c r="S8" s="103">
        <f t="shared" ref="S8:S9" si="0">IF(Q8="지분",R8*L8,H8*R8/10000)</f>
        <v>0</v>
      </c>
    </row>
    <row r="9" spans="2:33" ht="17" x14ac:dyDescent="0.25">
      <c r="B9" s="123" t="s">
        <v>18</v>
      </c>
      <c r="C9" s="124"/>
      <c r="D9" s="124"/>
      <c r="E9" s="125"/>
      <c r="F9" s="19">
        <f t="shared" ref="F9:M9" si="1">SUM(F8:F8)</f>
        <v>19300000000</v>
      </c>
      <c r="G9" s="19">
        <f t="shared" si="1"/>
        <v>0</v>
      </c>
      <c r="H9" s="19">
        <f t="shared" si="1"/>
        <v>19300000000</v>
      </c>
      <c r="I9" s="19">
        <f t="shared" si="1"/>
        <v>19300000000</v>
      </c>
      <c r="J9" s="19">
        <f t="shared" si="1"/>
        <v>50000</v>
      </c>
      <c r="K9" s="19">
        <f t="shared" si="1"/>
        <v>0</v>
      </c>
      <c r="L9" s="19">
        <f t="shared" si="1"/>
        <v>50000</v>
      </c>
      <c r="M9" s="19">
        <f t="shared" si="1"/>
        <v>0</v>
      </c>
      <c r="N9" s="2"/>
      <c r="Q9" s="103"/>
      <c r="R9" s="107"/>
      <c r="S9" s="103">
        <f t="shared" si="0"/>
        <v>0</v>
      </c>
    </row>
  </sheetData>
  <phoneticPr fontId="6" type="noConversion"/>
  <dataValidations count="2">
    <dataValidation type="list" allowBlank="1" showInputMessage="1" showErrorMessage="1" sqref="Q9" xr:uid="{00000000-0002-0000-0200-000000000000}">
      <formula1>$AG$3:$AG$4</formula1>
    </dataValidation>
    <dataValidation type="list" allowBlank="1" showInputMessage="1" showErrorMessage="1" sqref="Q8" xr:uid="{5C033853-A0CF-46F7-B1A6-4DFC7E64DFD2}">
      <formula1>$AF$3:$AF$4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6BEB-4A7A-4742-BA6F-9C512C1ABFE0}">
  <sheetPr>
    <tabColor rgb="FFC00000"/>
    <outlinePr summaryBelow="0" summaryRight="0"/>
    <pageSetUpPr autoPageBreaks="0"/>
  </sheetPr>
  <dimension ref="A1:E45"/>
  <sheetViews>
    <sheetView workbookViewId="0">
      <selection activeCell="J16" sqref="J16"/>
    </sheetView>
  </sheetViews>
  <sheetFormatPr defaultRowHeight="12.5" x14ac:dyDescent="0.25"/>
  <cols>
    <col min="1" max="1" width="30.25" style="144" customWidth="1"/>
    <col min="2" max="2" width="12.83203125" style="144" customWidth="1"/>
    <col min="3" max="3" width="14.6640625" style="144" customWidth="1"/>
    <col min="4" max="4" width="12.83203125" style="144" customWidth="1"/>
    <col min="5" max="5" width="14.6640625" style="144" customWidth="1"/>
    <col min="6" max="256" width="8.6640625" style="144"/>
    <col min="257" max="257" width="30.25" style="144" customWidth="1"/>
    <col min="258" max="258" width="12.83203125" style="144" customWidth="1"/>
    <col min="259" max="259" width="14.6640625" style="144" customWidth="1"/>
    <col min="260" max="260" width="12.83203125" style="144" customWidth="1"/>
    <col min="261" max="261" width="14.6640625" style="144" customWidth="1"/>
    <col min="262" max="512" width="8.6640625" style="144"/>
    <col min="513" max="513" width="30.25" style="144" customWidth="1"/>
    <col min="514" max="514" width="12.83203125" style="144" customWidth="1"/>
    <col min="515" max="515" width="14.6640625" style="144" customWidth="1"/>
    <col min="516" max="516" width="12.83203125" style="144" customWidth="1"/>
    <col min="517" max="517" width="14.6640625" style="144" customWidth="1"/>
    <col min="518" max="768" width="8.6640625" style="144"/>
    <col min="769" max="769" width="30.25" style="144" customWidth="1"/>
    <col min="770" max="770" width="12.83203125" style="144" customWidth="1"/>
    <col min="771" max="771" width="14.6640625" style="144" customWidth="1"/>
    <col min="772" max="772" width="12.83203125" style="144" customWidth="1"/>
    <col min="773" max="773" width="14.6640625" style="144" customWidth="1"/>
    <col min="774" max="1024" width="8.6640625" style="144"/>
    <col min="1025" max="1025" width="30.25" style="144" customWidth="1"/>
    <col min="1026" max="1026" width="12.83203125" style="144" customWidth="1"/>
    <col min="1027" max="1027" width="14.6640625" style="144" customWidth="1"/>
    <col min="1028" max="1028" width="12.83203125" style="144" customWidth="1"/>
    <col min="1029" max="1029" width="14.6640625" style="144" customWidth="1"/>
    <col min="1030" max="1280" width="8.6640625" style="144"/>
    <col min="1281" max="1281" width="30.25" style="144" customWidth="1"/>
    <col min="1282" max="1282" width="12.83203125" style="144" customWidth="1"/>
    <col min="1283" max="1283" width="14.6640625" style="144" customWidth="1"/>
    <col min="1284" max="1284" width="12.83203125" style="144" customWidth="1"/>
    <col min="1285" max="1285" width="14.6640625" style="144" customWidth="1"/>
    <col min="1286" max="1536" width="8.6640625" style="144"/>
    <col min="1537" max="1537" width="30.25" style="144" customWidth="1"/>
    <col min="1538" max="1538" width="12.83203125" style="144" customWidth="1"/>
    <col min="1539" max="1539" width="14.6640625" style="144" customWidth="1"/>
    <col min="1540" max="1540" width="12.83203125" style="144" customWidth="1"/>
    <col min="1541" max="1541" width="14.6640625" style="144" customWidth="1"/>
    <col min="1542" max="1792" width="8.6640625" style="144"/>
    <col min="1793" max="1793" width="30.25" style="144" customWidth="1"/>
    <col min="1794" max="1794" width="12.83203125" style="144" customWidth="1"/>
    <col min="1795" max="1795" width="14.6640625" style="144" customWidth="1"/>
    <col min="1796" max="1796" width="12.83203125" style="144" customWidth="1"/>
    <col min="1797" max="1797" width="14.6640625" style="144" customWidth="1"/>
    <col min="1798" max="2048" width="8.6640625" style="144"/>
    <col min="2049" max="2049" width="30.25" style="144" customWidth="1"/>
    <col min="2050" max="2050" width="12.83203125" style="144" customWidth="1"/>
    <col min="2051" max="2051" width="14.6640625" style="144" customWidth="1"/>
    <col min="2052" max="2052" width="12.83203125" style="144" customWidth="1"/>
    <col min="2053" max="2053" width="14.6640625" style="144" customWidth="1"/>
    <col min="2054" max="2304" width="8.6640625" style="144"/>
    <col min="2305" max="2305" width="30.25" style="144" customWidth="1"/>
    <col min="2306" max="2306" width="12.83203125" style="144" customWidth="1"/>
    <col min="2307" max="2307" width="14.6640625" style="144" customWidth="1"/>
    <col min="2308" max="2308" width="12.83203125" style="144" customWidth="1"/>
    <col min="2309" max="2309" width="14.6640625" style="144" customWidth="1"/>
    <col min="2310" max="2560" width="8.6640625" style="144"/>
    <col min="2561" max="2561" width="30.25" style="144" customWidth="1"/>
    <col min="2562" max="2562" width="12.83203125" style="144" customWidth="1"/>
    <col min="2563" max="2563" width="14.6640625" style="144" customWidth="1"/>
    <col min="2564" max="2564" width="12.83203125" style="144" customWidth="1"/>
    <col min="2565" max="2565" width="14.6640625" style="144" customWidth="1"/>
    <col min="2566" max="2816" width="8.6640625" style="144"/>
    <col min="2817" max="2817" width="30.25" style="144" customWidth="1"/>
    <col min="2818" max="2818" width="12.83203125" style="144" customWidth="1"/>
    <col min="2819" max="2819" width="14.6640625" style="144" customWidth="1"/>
    <col min="2820" max="2820" width="12.83203125" style="144" customWidth="1"/>
    <col min="2821" max="2821" width="14.6640625" style="144" customWidth="1"/>
    <col min="2822" max="3072" width="8.6640625" style="144"/>
    <col min="3073" max="3073" width="30.25" style="144" customWidth="1"/>
    <col min="3074" max="3074" width="12.83203125" style="144" customWidth="1"/>
    <col min="3075" max="3075" width="14.6640625" style="144" customWidth="1"/>
    <col min="3076" max="3076" width="12.83203125" style="144" customWidth="1"/>
    <col min="3077" max="3077" width="14.6640625" style="144" customWidth="1"/>
    <col min="3078" max="3328" width="8.6640625" style="144"/>
    <col min="3329" max="3329" width="30.25" style="144" customWidth="1"/>
    <col min="3330" max="3330" width="12.83203125" style="144" customWidth="1"/>
    <col min="3331" max="3331" width="14.6640625" style="144" customWidth="1"/>
    <col min="3332" max="3332" width="12.83203125" style="144" customWidth="1"/>
    <col min="3333" max="3333" width="14.6640625" style="144" customWidth="1"/>
    <col min="3334" max="3584" width="8.6640625" style="144"/>
    <col min="3585" max="3585" width="30.25" style="144" customWidth="1"/>
    <col min="3586" max="3586" width="12.83203125" style="144" customWidth="1"/>
    <col min="3587" max="3587" width="14.6640625" style="144" customWidth="1"/>
    <col min="3588" max="3588" width="12.83203125" style="144" customWidth="1"/>
    <col min="3589" max="3589" width="14.6640625" style="144" customWidth="1"/>
    <col min="3590" max="3840" width="8.6640625" style="144"/>
    <col min="3841" max="3841" width="30.25" style="144" customWidth="1"/>
    <col min="3842" max="3842" width="12.83203125" style="144" customWidth="1"/>
    <col min="3843" max="3843" width="14.6640625" style="144" customWidth="1"/>
    <col min="3844" max="3844" width="12.83203125" style="144" customWidth="1"/>
    <col min="3845" max="3845" width="14.6640625" style="144" customWidth="1"/>
    <col min="3846" max="4096" width="8.6640625" style="144"/>
    <col min="4097" max="4097" width="30.25" style="144" customWidth="1"/>
    <col min="4098" max="4098" width="12.83203125" style="144" customWidth="1"/>
    <col min="4099" max="4099" width="14.6640625" style="144" customWidth="1"/>
    <col min="4100" max="4100" width="12.83203125" style="144" customWidth="1"/>
    <col min="4101" max="4101" width="14.6640625" style="144" customWidth="1"/>
    <col min="4102" max="4352" width="8.6640625" style="144"/>
    <col min="4353" max="4353" width="30.25" style="144" customWidth="1"/>
    <col min="4354" max="4354" width="12.83203125" style="144" customWidth="1"/>
    <col min="4355" max="4355" width="14.6640625" style="144" customWidth="1"/>
    <col min="4356" max="4356" width="12.83203125" style="144" customWidth="1"/>
    <col min="4357" max="4357" width="14.6640625" style="144" customWidth="1"/>
    <col min="4358" max="4608" width="8.6640625" style="144"/>
    <col min="4609" max="4609" width="30.25" style="144" customWidth="1"/>
    <col min="4610" max="4610" width="12.83203125" style="144" customWidth="1"/>
    <col min="4611" max="4611" width="14.6640625" style="144" customWidth="1"/>
    <col min="4612" max="4612" width="12.83203125" style="144" customWidth="1"/>
    <col min="4613" max="4613" width="14.6640625" style="144" customWidth="1"/>
    <col min="4614" max="4864" width="8.6640625" style="144"/>
    <col min="4865" max="4865" width="30.25" style="144" customWidth="1"/>
    <col min="4866" max="4866" width="12.83203125" style="144" customWidth="1"/>
    <col min="4867" max="4867" width="14.6640625" style="144" customWidth="1"/>
    <col min="4868" max="4868" width="12.83203125" style="144" customWidth="1"/>
    <col min="4869" max="4869" width="14.6640625" style="144" customWidth="1"/>
    <col min="4870" max="5120" width="8.6640625" style="144"/>
    <col min="5121" max="5121" width="30.25" style="144" customWidth="1"/>
    <col min="5122" max="5122" width="12.83203125" style="144" customWidth="1"/>
    <col min="5123" max="5123" width="14.6640625" style="144" customWidth="1"/>
    <col min="5124" max="5124" width="12.83203125" style="144" customWidth="1"/>
    <col min="5125" max="5125" width="14.6640625" style="144" customWidth="1"/>
    <col min="5126" max="5376" width="8.6640625" style="144"/>
    <col min="5377" max="5377" width="30.25" style="144" customWidth="1"/>
    <col min="5378" max="5378" width="12.83203125" style="144" customWidth="1"/>
    <col min="5379" max="5379" width="14.6640625" style="144" customWidth="1"/>
    <col min="5380" max="5380" width="12.83203125" style="144" customWidth="1"/>
    <col min="5381" max="5381" width="14.6640625" style="144" customWidth="1"/>
    <col min="5382" max="5632" width="8.6640625" style="144"/>
    <col min="5633" max="5633" width="30.25" style="144" customWidth="1"/>
    <col min="5634" max="5634" width="12.83203125" style="144" customWidth="1"/>
    <col min="5635" max="5635" width="14.6640625" style="144" customWidth="1"/>
    <col min="5636" max="5636" width="12.83203125" style="144" customWidth="1"/>
    <col min="5637" max="5637" width="14.6640625" style="144" customWidth="1"/>
    <col min="5638" max="5888" width="8.6640625" style="144"/>
    <col min="5889" max="5889" width="30.25" style="144" customWidth="1"/>
    <col min="5890" max="5890" width="12.83203125" style="144" customWidth="1"/>
    <col min="5891" max="5891" width="14.6640625" style="144" customWidth="1"/>
    <col min="5892" max="5892" width="12.83203125" style="144" customWidth="1"/>
    <col min="5893" max="5893" width="14.6640625" style="144" customWidth="1"/>
    <col min="5894" max="6144" width="8.6640625" style="144"/>
    <col min="6145" max="6145" width="30.25" style="144" customWidth="1"/>
    <col min="6146" max="6146" width="12.83203125" style="144" customWidth="1"/>
    <col min="6147" max="6147" width="14.6640625" style="144" customWidth="1"/>
    <col min="6148" max="6148" width="12.83203125" style="144" customWidth="1"/>
    <col min="6149" max="6149" width="14.6640625" style="144" customWidth="1"/>
    <col min="6150" max="6400" width="8.6640625" style="144"/>
    <col min="6401" max="6401" width="30.25" style="144" customWidth="1"/>
    <col min="6402" max="6402" width="12.83203125" style="144" customWidth="1"/>
    <col min="6403" max="6403" width="14.6640625" style="144" customWidth="1"/>
    <col min="6404" max="6404" width="12.83203125" style="144" customWidth="1"/>
    <col min="6405" max="6405" width="14.6640625" style="144" customWidth="1"/>
    <col min="6406" max="6656" width="8.6640625" style="144"/>
    <col min="6657" max="6657" width="30.25" style="144" customWidth="1"/>
    <col min="6658" max="6658" width="12.83203125" style="144" customWidth="1"/>
    <col min="6659" max="6659" width="14.6640625" style="144" customWidth="1"/>
    <col min="6660" max="6660" width="12.83203125" style="144" customWidth="1"/>
    <col min="6661" max="6661" width="14.6640625" style="144" customWidth="1"/>
    <col min="6662" max="6912" width="8.6640625" style="144"/>
    <col min="6913" max="6913" width="30.25" style="144" customWidth="1"/>
    <col min="6914" max="6914" width="12.83203125" style="144" customWidth="1"/>
    <col min="6915" max="6915" width="14.6640625" style="144" customWidth="1"/>
    <col min="6916" max="6916" width="12.83203125" style="144" customWidth="1"/>
    <col min="6917" max="6917" width="14.6640625" style="144" customWidth="1"/>
    <col min="6918" max="7168" width="8.6640625" style="144"/>
    <col min="7169" max="7169" width="30.25" style="144" customWidth="1"/>
    <col min="7170" max="7170" width="12.83203125" style="144" customWidth="1"/>
    <col min="7171" max="7171" width="14.6640625" style="144" customWidth="1"/>
    <col min="7172" max="7172" width="12.83203125" style="144" customWidth="1"/>
    <col min="7173" max="7173" width="14.6640625" style="144" customWidth="1"/>
    <col min="7174" max="7424" width="8.6640625" style="144"/>
    <col min="7425" max="7425" width="30.25" style="144" customWidth="1"/>
    <col min="7426" max="7426" width="12.83203125" style="144" customWidth="1"/>
    <col min="7427" max="7427" width="14.6640625" style="144" customWidth="1"/>
    <col min="7428" max="7428" width="12.83203125" style="144" customWidth="1"/>
    <col min="7429" max="7429" width="14.6640625" style="144" customWidth="1"/>
    <col min="7430" max="7680" width="8.6640625" style="144"/>
    <col min="7681" max="7681" width="30.25" style="144" customWidth="1"/>
    <col min="7682" max="7682" width="12.83203125" style="144" customWidth="1"/>
    <col min="7683" max="7683" width="14.6640625" style="144" customWidth="1"/>
    <col min="7684" max="7684" width="12.83203125" style="144" customWidth="1"/>
    <col min="7685" max="7685" width="14.6640625" style="144" customWidth="1"/>
    <col min="7686" max="7936" width="8.6640625" style="144"/>
    <col min="7937" max="7937" width="30.25" style="144" customWidth="1"/>
    <col min="7938" max="7938" width="12.83203125" style="144" customWidth="1"/>
    <col min="7939" max="7939" width="14.6640625" style="144" customWidth="1"/>
    <col min="7940" max="7940" width="12.83203125" style="144" customWidth="1"/>
    <col min="7941" max="7941" width="14.6640625" style="144" customWidth="1"/>
    <col min="7942" max="8192" width="8.6640625" style="144"/>
    <col min="8193" max="8193" width="30.25" style="144" customWidth="1"/>
    <col min="8194" max="8194" width="12.83203125" style="144" customWidth="1"/>
    <col min="8195" max="8195" width="14.6640625" style="144" customWidth="1"/>
    <col min="8196" max="8196" width="12.83203125" style="144" customWidth="1"/>
    <col min="8197" max="8197" width="14.6640625" style="144" customWidth="1"/>
    <col min="8198" max="8448" width="8.6640625" style="144"/>
    <col min="8449" max="8449" width="30.25" style="144" customWidth="1"/>
    <col min="8450" max="8450" width="12.83203125" style="144" customWidth="1"/>
    <col min="8451" max="8451" width="14.6640625" style="144" customWidth="1"/>
    <col min="8452" max="8452" width="12.83203125" style="144" customWidth="1"/>
    <col min="8453" max="8453" width="14.6640625" style="144" customWidth="1"/>
    <col min="8454" max="8704" width="8.6640625" style="144"/>
    <col min="8705" max="8705" width="30.25" style="144" customWidth="1"/>
    <col min="8706" max="8706" width="12.83203125" style="144" customWidth="1"/>
    <col min="8707" max="8707" width="14.6640625" style="144" customWidth="1"/>
    <col min="8708" max="8708" width="12.83203125" style="144" customWidth="1"/>
    <col min="8709" max="8709" width="14.6640625" style="144" customWidth="1"/>
    <col min="8710" max="8960" width="8.6640625" style="144"/>
    <col min="8961" max="8961" width="30.25" style="144" customWidth="1"/>
    <col min="8962" max="8962" width="12.83203125" style="144" customWidth="1"/>
    <col min="8963" max="8963" width="14.6640625" style="144" customWidth="1"/>
    <col min="8964" max="8964" width="12.83203125" style="144" customWidth="1"/>
    <col min="8965" max="8965" width="14.6640625" style="144" customWidth="1"/>
    <col min="8966" max="9216" width="8.6640625" style="144"/>
    <col min="9217" max="9217" width="30.25" style="144" customWidth="1"/>
    <col min="9218" max="9218" width="12.83203125" style="144" customWidth="1"/>
    <col min="9219" max="9219" width="14.6640625" style="144" customWidth="1"/>
    <col min="9220" max="9220" width="12.83203125" style="144" customWidth="1"/>
    <col min="9221" max="9221" width="14.6640625" style="144" customWidth="1"/>
    <col min="9222" max="9472" width="8.6640625" style="144"/>
    <col min="9473" max="9473" width="30.25" style="144" customWidth="1"/>
    <col min="9474" max="9474" width="12.83203125" style="144" customWidth="1"/>
    <col min="9475" max="9475" width="14.6640625" style="144" customWidth="1"/>
    <col min="9476" max="9476" width="12.83203125" style="144" customWidth="1"/>
    <col min="9477" max="9477" width="14.6640625" style="144" customWidth="1"/>
    <col min="9478" max="9728" width="8.6640625" style="144"/>
    <col min="9729" max="9729" width="30.25" style="144" customWidth="1"/>
    <col min="9730" max="9730" width="12.83203125" style="144" customWidth="1"/>
    <col min="9731" max="9731" width="14.6640625" style="144" customWidth="1"/>
    <col min="9732" max="9732" width="12.83203125" style="144" customWidth="1"/>
    <col min="9733" max="9733" width="14.6640625" style="144" customWidth="1"/>
    <col min="9734" max="9984" width="8.6640625" style="144"/>
    <col min="9985" max="9985" width="30.25" style="144" customWidth="1"/>
    <col min="9986" max="9986" width="12.83203125" style="144" customWidth="1"/>
    <col min="9987" max="9987" width="14.6640625" style="144" customWidth="1"/>
    <col min="9988" max="9988" width="12.83203125" style="144" customWidth="1"/>
    <col min="9989" max="9989" width="14.6640625" style="144" customWidth="1"/>
    <col min="9990" max="10240" width="8.6640625" style="144"/>
    <col min="10241" max="10241" width="30.25" style="144" customWidth="1"/>
    <col min="10242" max="10242" width="12.83203125" style="144" customWidth="1"/>
    <col min="10243" max="10243" width="14.6640625" style="144" customWidth="1"/>
    <col min="10244" max="10244" width="12.83203125" style="144" customWidth="1"/>
    <col min="10245" max="10245" width="14.6640625" style="144" customWidth="1"/>
    <col min="10246" max="10496" width="8.6640625" style="144"/>
    <col min="10497" max="10497" width="30.25" style="144" customWidth="1"/>
    <col min="10498" max="10498" width="12.83203125" style="144" customWidth="1"/>
    <col min="10499" max="10499" width="14.6640625" style="144" customWidth="1"/>
    <col min="10500" max="10500" width="12.83203125" style="144" customWidth="1"/>
    <col min="10501" max="10501" width="14.6640625" style="144" customWidth="1"/>
    <col min="10502" max="10752" width="8.6640625" style="144"/>
    <col min="10753" max="10753" width="30.25" style="144" customWidth="1"/>
    <col min="10754" max="10754" width="12.83203125" style="144" customWidth="1"/>
    <col min="10755" max="10755" width="14.6640625" style="144" customWidth="1"/>
    <col min="10756" max="10756" width="12.83203125" style="144" customWidth="1"/>
    <col min="10757" max="10757" width="14.6640625" style="144" customWidth="1"/>
    <col min="10758" max="11008" width="8.6640625" style="144"/>
    <col min="11009" max="11009" width="30.25" style="144" customWidth="1"/>
    <col min="11010" max="11010" width="12.83203125" style="144" customWidth="1"/>
    <col min="11011" max="11011" width="14.6640625" style="144" customWidth="1"/>
    <col min="11012" max="11012" width="12.83203125" style="144" customWidth="1"/>
    <col min="11013" max="11013" width="14.6640625" style="144" customWidth="1"/>
    <col min="11014" max="11264" width="8.6640625" style="144"/>
    <col min="11265" max="11265" width="30.25" style="144" customWidth="1"/>
    <col min="11266" max="11266" width="12.83203125" style="144" customWidth="1"/>
    <col min="11267" max="11267" width="14.6640625" style="144" customWidth="1"/>
    <col min="11268" max="11268" width="12.83203125" style="144" customWidth="1"/>
    <col min="11269" max="11269" width="14.6640625" style="144" customWidth="1"/>
    <col min="11270" max="11520" width="8.6640625" style="144"/>
    <col min="11521" max="11521" width="30.25" style="144" customWidth="1"/>
    <col min="11522" max="11522" width="12.83203125" style="144" customWidth="1"/>
    <col min="11523" max="11523" width="14.6640625" style="144" customWidth="1"/>
    <col min="11524" max="11524" width="12.83203125" style="144" customWidth="1"/>
    <col min="11525" max="11525" width="14.6640625" style="144" customWidth="1"/>
    <col min="11526" max="11776" width="8.6640625" style="144"/>
    <col min="11777" max="11777" width="30.25" style="144" customWidth="1"/>
    <col min="11778" max="11778" width="12.83203125" style="144" customWidth="1"/>
    <col min="11779" max="11779" width="14.6640625" style="144" customWidth="1"/>
    <col min="11780" max="11780" width="12.83203125" style="144" customWidth="1"/>
    <col min="11781" max="11781" width="14.6640625" style="144" customWidth="1"/>
    <col min="11782" max="12032" width="8.6640625" style="144"/>
    <col min="12033" max="12033" width="30.25" style="144" customWidth="1"/>
    <col min="12034" max="12034" width="12.83203125" style="144" customWidth="1"/>
    <col min="12035" max="12035" width="14.6640625" style="144" customWidth="1"/>
    <col min="12036" max="12036" width="12.83203125" style="144" customWidth="1"/>
    <col min="12037" max="12037" width="14.6640625" style="144" customWidth="1"/>
    <col min="12038" max="12288" width="8.6640625" style="144"/>
    <col min="12289" max="12289" width="30.25" style="144" customWidth="1"/>
    <col min="12290" max="12290" width="12.83203125" style="144" customWidth="1"/>
    <col min="12291" max="12291" width="14.6640625" style="144" customWidth="1"/>
    <col min="12292" max="12292" width="12.83203125" style="144" customWidth="1"/>
    <col min="12293" max="12293" width="14.6640625" style="144" customWidth="1"/>
    <col min="12294" max="12544" width="8.6640625" style="144"/>
    <col min="12545" max="12545" width="30.25" style="144" customWidth="1"/>
    <col min="12546" max="12546" width="12.83203125" style="144" customWidth="1"/>
    <col min="12547" max="12547" width="14.6640625" style="144" customWidth="1"/>
    <col min="12548" max="12548" width="12.83203125" style="144" customWidth="1"/>
    <col min="12549" max="12549" width="14.6640625" style="144" customWidth="1"/>
    <col min="12550" max="12800" width="8.6640625" style="144"/>
    <col min="12801" max="12801" width="30.25" style="144" customWidth="1"/>
    <col min="12802" max="12802" width="12.83203125" style="144" customWidth="1"/>
    <col min="12803" max="12803" width="14.6640625" style="144" customWidth="1"/>
    <col min="12804" max="12804" width="12.83203125" style="144" customWidth="1"/>
    <col min="12805" max="12805" width="14.6640625" style="144" customWidth="1"/>
    <col min="12806" max="13056" width="8.6640625" style="144"/>
    <col min="13057" max="13057" width="30.25" style="144" customWidth="1"/>
    <col min="13058" max="13058" width="12.83203125" style="144" customWidth="1"/>
    <col min="13059" max="13059" width="14.6640625" style="144" customWidth="1"/>
    <col min="13060" max="13060" width="12.83203125" style="144" customWidth="1"/>
    <col min="13061" max="13061" width="14.6640625" style="144" customWidth="1"/>
    <col min="13062" max="13312" width="8.6640625" style="144"/>
    <col min="13313" max="13313" width="30.25" style="144" customWidth="1"/>
    <col min="13314" max="13314" width="12.83203125" style="144" customWidth="1"/>
    <col min="13315" max="13315" width="14.6640625" style="144" customWidth="1"/>
    <col min="13316" max="13316" width="12.83203125" style="144" customWidth="1"/>
    <col min="13317" max="13317" width="14.6640625" style="144" customWidth="1"/>
    <col min="13318" max="13568" width="8.6640625" style="144"/>
    <col min="13569" max="13569" width="30.25" style="144" customWidth="1"/>
    <col min="13570" max="13570" width="12.83203125" style="144" customWidth="1"/>
    <col min="13571" max="13571" width="14.6640625" style="144" customWidth="1"/>
    <col min="13572" max="13572" width="12.83203125" style="144" customWidth="1"/>
    <col min="13573" max="13573" width="14.6640625" style="144" customWidth="1"/>
    <col min="13574" max="13824" width="8.6640625" style="144"/>
    <col min="13825" max="13825" width="30.25" style="144" customWidth="1"/>
    <col min="13826" max="13826" width="12.83203125" style="144" customWidth="1"/>
    <col min="13827" max="13827" width="14.6640625" style="144" customWidth="1"/>
    <col min="13828" max="13828" width="12.83203125" style="144" customWidth="1"/>
    <col min="13829" max="13829" width="14.6640625" style="144" customWidth="1"/>
    <col min="13830" max="14080" width="8.6640625" style="144"/>
    <col min="14081" max="14081" width="30.25" style="144" customWidth="1"/>
    <col min="14082" max="14082" width="12.83203125" style="144" customWidth="1"/>
    <col min="14083" max="14083" width="14.6640625" style="144" customWidth="1"/>
    <col min="14084" max="14084" width="12.83203125" style="144" customWidth="1"/>
    <col min="14085" max="14085" width="14.6640625" style="144" customWidth="1"/>
    <col min="14086" max="14336" width="8.6640625" style="144"/>
    <col min="14337" max="14337" width="30.25" style="144" customWidth="1"/>
    <col min="14338" max="14338" width="12.83203125" style="144" customWidth="1"/>
    <col min="14339" max="14339" width="14.6640625" style="144" customWidth="1"/>
    <col min="14340" max="14340" width="12.83203125" style="144" customWidth="1"/>
    <col min="14341" max="14341" width="14.6640625" style="144" customWidth="1"/>
    <col min="14342" max="14592" width="8.6640625" style="144"/>
    <col min="14593" max="14593" width="30.25" style="144" customWidth="1"/>
    <col min="14594" max="14594" width="12.83203125" style="144" customWidth="1"/>
    <col min="14595" max="14595" width="14.6640625" style="144" customWidth="1"/>
    <col min="14596" max="14596" width="12.83203125" style="144" customWidth="1"/>
    <col min="14597" max="14597" width="14.6640625" style="144" customWidth="1"/>
    <col min="14598" max="14848" width="8.6640625" style="144"/>
    <col min="14849" max="14849" width="30.25" style="144" customWidth="1"/>
    <col min="14850" max="14850" width="12.83203125" style="144" customWidth="1"/>
    <col min="14851" max="14851" width="14.6640625" style="144" customWidth="1"/>
    <col min="14852" max="14852" width="12.83203125" style="144" customWidth="1"/>
    <col min="14853" max="14853" width="14.6640625" style="144" customWidth="1"/>
    <col min="14854" max="15104" width="8.6640625" style="144"/>
    <col min="15105" max="15105" width="30.25" style="144" customWidth="1"/>
    <col min="15106" max="15106" width="12.83203125" style="144" customWidth="1"/>
    <col min="15107" max="15107" width="14.6640625" style="144" customWidth="1"/>
    <col min="15108" max="15108" width="12.83203125" style="144" customWidth="1"/>
    <col min="15109" max="15109" width="14.6640625" style="144" customWidth="1"/>
    <col min="15110" max="15360" width="8.6640625" style="144"/>
    <col min="15361" max="15361" width="30.25" style="144" customWidth="1"/>
    <col min="15362" max="15362" width="12.83203125" style="144" customWidth="1"/>
    <col min="15363" max="15363" width="14.6640625" style="144" customWidth="1"/>
    <col min="15364" max="15364" width="12.83203125" style="144" customWidth="1"/>
    <col min="15365" max="15365" width="14.6640625" style="144" customWidth="1"/>
    <col min="15366" max="15616" width="8.6640625" style="144"/>
    <col min="15617" max="15617" width="30.25" style="144" customWidth="1"/>
    <col min="15618" max="15618" width="12.83203125" style="144" customWidth="1"/>
    <col min="15619" max="15619" width="14.6640625" style="144" customWidth="1"/>
    <col min="15620" max="15620" width="12.83203125" style="144" customWidth="1"/>
    <col min="15621" max="15621" width="14.6640625" style="144" customWidth="1"/>
    <col min="15622" max="15872" width="8.6640625" style="144"/>
    <col min="15873" max="15873" width="30.25" style="144" customWidth="1"/>
    <col min="15874" max="15874" width="12.83203125" style="144" customWidth="1"/>
    <col min="15875" max="15875" width="14.6640625" style="144" customWidth="1"/>
    <col min="15876" max="15876" width="12.83203125" style="144" customWidth="1"/>
    <col min="15877" max="15877" width="14.6640625" style="144" customWidth="1"/>
    <col min="15878" max="16128" width="8.6640625" style="144"/>
    <col min="16129" max="16129" width="30.25" style="144" customWidth="1"/>
    <col min="16130" max="16130" width="12.83203125" style="144" customWidth="1"/>
    <col min="16131" max="16131" width="14.6640625" style="144" customWidth="1"/>
    <col min="16132" max="16132" width="12.83203125" style="144" customWidth="1"/>
    <col min="16133" max="16133" width="14.6640625" style="144" customWidth="1"/>
    <col min="16134" max="16384" width="8.6640625" style="144"/>
  </cols>
  <sheetData>
    <row r="1" spans="1:5" ht="28.5" customHeight="1" x14ac:dyDescent="0.25">
      <c r="C1" s="145" t="s">
        <v>234</v>
      </c>
    </row>
    <row r="2" spans="1:5" ht="9.4" customHeight="1" x14ac:dyDescent="0.25"/>
    <row r="3" spans="1:5" ht="13.5" customHeight="1" x14ac:dyDescent="0.25">
      <c r="C3" s="146" t="s">
        <v>235</v>
      </c>
    </row>
    <row r="4" spans="1:5" ht="1.1499999999999999" customHeight="1" x14ac:dyDescent="0.25"/>
    <row r="5" spans="1:5" ht="12" customHeight="1" x14ac:dyDescent="0.25">
      <c r="C5" s="146" t="s">
        <v>236</v>
      </c>
    </row>
    <row r="6" spans="1:5" ht="3.75" customHeight="1" x14ac:dyDescent="0.25"/>
    <row r="7" spans="1:5" ht="14.25" customHeight="1" x14ac:dyDescent="0.25">
      <c r="A7" s="147" t="s">
        <v>296</v>
      </c>
      <c r="E7" s="148" t="s">
        <v>238</v>
      </c>
    </row>
    <row r="8" spans="1:5" ht="2.9" customHeight="1" thickBot="1" x14ac:dyDescent="0.3"/>
    <row r="9" spans="1:5" ht="15" customHeight="1" thickBot="1" x14ac:dyDescent="0.3">
      <c r="A9" s="196" t="s">
        <v>239</v>
      </c>
      <c r="B9" s="197" t="s">
        <v>240</v>
      </c>
      <c r="C9" s="197"/>
      <c r="D9" s="198" t="s">
        <v>241</v>
      </c>
      <c r="E9" s="198"/>
    </row>
    <row r="10" spans="1:5" ht="15" customHeight="1" thickBot="1" x14ac:dyDescent="0.3">
      <c r="A10" s="196"/>
      <c r="B10" s="199" t="s">
        <v>242</v>
      </c>
      <c r="C10" s="199"/>
      <c r="D10" s="200" t="s">
        <v>242</v>
      </c>
      <c r="E10" s="200"/>
    </row>
    <row r="11" spans="1:5" ht="15.75" customHeight="1" x14ac:dyDescent="0.25">
      <c r="A11" s="149" t="s">
        <v>243</v>
      </c>
      <c r="B11" s="150"/>
      <c r="C11" s="150"/>
      <c r="D11" s="151"/>
      <c r="E11" s="152"/>
    </row>
    <row r="12" spans="1:5" ht="15.75" customHeight="1" x14ac:dyDescent="0.25">
      <c r="A12" s="149" t="s">
        <v>244</v>
      </c>
      <c r="B12" s="150"/>
      <c r="C12" s="150">
        <v>916449981</v>
      </c>
      <c r="D12" s="151"/>
      <c r="E12" s="152">
        <v>162165785</v>
      </c>
    </row>
    <row r="13" spans="1:5" ht="15.75" customHeight="1" x14ac:dyDescent="0.25">
      <c r="A13" s="149" t="s">
        <v>245</v>
      </c>
      <c r="B13" s="150"/>
      <c r="C13" s="150">
        <v>916449981</v>
      </c>
      <c r="D13" s="151"/>
      <c r="E13" s="152">
        <v>162165785</v>
      </c>
    </row>
    <row r="14" spans="1:5" ht="15.75" customHeight="1" x14ac:dyDescent="0.25">
      <c r="A14" s="153" t="s">
        <v>246</v>
      </c>
      <c r="B14" s="154"/>
      <c r="C14" s="154">
        <v>916415761</v>
      </c>
      <c r="D14" s="155"/>
      <c r="E14" s="156">
        <v>162025965</v>
      </c>
    </row>
    <row r="15" spans="1:5" ht="15.75" customHeight="1" x14ac:dyDescent="0.25">
      <c r="A15" s="153" t="s">
        <v>249</v>
      </c>
      <c r="B15" s="154"/>
      <c r="C15" s="154">
        <v>34220</v>
      </c>
      <c r="D15" s="155"/>
      <c r="E15" s="156">
        <v>139820</v>
      </c>
    </row>
    <row r="16" spans="1:5" ht="15.75" customHeight="1" x14ac:dyDescent="0.25">
      <c r="A16" s="149" t="s">
        <v>250</v>
      </c>
      <c r="B16" s="150"/>
      <c r="C16" s="150">
        <v>0</v>
      </c>
      <c r="D16" s="151"/>
      <c r="E16" s="152">
        <v>0</v>
      </c>
    </row>
    <row r="17" spans="1:5" ht="15.75" customHeight="1" x14ac:dyDescent="0.25">
      <c r="A17" s="149" t="s">
        <v>251</v>
      </c>
      <c r="B17" s="150"/>
      <c r="C17" s="150">
        <v>61287208920</v>
      </c>
      <c r="D17" s="151"/>
      <c r="E17" s="152">
        <v>61287208920</v>
      </c>
    </row>
    <row r="18" spans="1:5" ht="15.75" customHeight="1" x14ac:dyDescent="0.25">
      <c r="A18" s="149" t="s">
        <v>252</v>
      </c>
      <c r="B18" s="150"/>
      <c r="C18" s="150">
        <v>61287208920</v>
      </c>
      <c r="D18" s="151"/>
      <c r="E18" s="152">
        <v>61287208920</v>
      </c>
    </row>
    <row r="19" spans="1:5" ht="15.75" customHeight="1" x14ac:dyDescent="0.25">
      <c r="A19" s="153" t="s">
        <v>253</v>
      </c>
      <c r="B19" s="154"/>
      <c r="C19" s="154">
        <v>61287208920</v>
      </c>
      <c r="D19" s="155"/>
      <c r="E19" s="156">
        <v>61287208920</v>
      </c>
    </row>
    <row r="20" spans="1:5" ht="15.75" customHeight="1" x14ac:dyDescent="0.25">
      <c r="A20" s="149" t="s">
        <v>254</v>
      </c>
      <c r="B20" s="150"/>
      <c r="C20" s="150">
        <v>0</v>
      </c>
      <c r="D20" s="151"/>
      <c r="E20" s="152">
        <v>0</v>
      </c>
    </row>
    <row r="21" spans="1:5" ht="15.75" customHeight="1" x14ac:dyDescent="0.25">
      <c r="A21" s="149" t="s">
        <v>255</v>
      </c>
      <c r="B21" s="150"/>
      <c r="C21" s="150">
        <v>0</v>
      </c>
      <c r="D21" s="151"/>
      <c r="E21" s="152">
        <v>0</v>
      </c>
    </row>
    <row r="22" spans="1:5" ht="15.75" customHeight="1" x14ac:dyDescent="0.25">
      <c r="A22" s="149" t="s">
        <v>256</v>
      </c>
      <c r="B22" s="150"/>
      <c r="C22" s="150">
        <v>0</v>
      </c>
      <c r="D22" s="151"/>
      <c r="E22" s="152">
        <v>0</v>
      </c>
    </row>
    <row r="23" spans="1:5" ht="15.75" customHeight="1" x14ac:dyDescent="0.25">
      <c r="A23" s="149" t="s">
        <v>257</v>
      </c>
      <c r="B23" s="150"/>
      <c r="C23" s="150">
        <v>62203658901</v>
      </c>
      <c r="D23" s="151"/>
      <c r="E23" s="152">
        <v>61449374705</v>
      </c>
    </row>
    <row r="24" spans="1:5" ht="15.75" customHeight="1" x14ac:dyDescent="0.25">
      <c r="A24" s="149" t="s">
        <v>258</v>
      </c>
      <c r="B24" s="150"/>
      <c r="C24" s="150"/>
      <c r="D24" s="151"/>
      <c r="E24" s="152"/>
    </row>
    <row r="25" spans="1:5" ht="15.75" customHeight="1" x14ac:dyDescent="0.25">
      <c r="A25" s="149" t="s">
        <v>259</v>
      </c>
      <c r="B25" s="150"/>
      <c r="C25" s="150">
        <v>11035737945</v>
      </c>
      <c r="D25" s="151"/>
      <c r="E25" s="152">
        <v>10905912329</v>
      </c>
    </row>
    <row r="26" spans="1:5" ht="15.75" customHeight="1" x14ac:dyDescent="0.25">
      <c r="A26" s="153" t="s">
        <v>260</v>
      </c>
      <c r="B26" s="154"/>
      <c r="C26" s="154">
        <v>990000</v>
      </c>
      <c r="D26" s="155"/>
      <c r="E26" s="156">
        <v>0</v>
      </c>
    </row>
    <row r="27" spans="1:5" ht="15.75" customHeight="1" x14ac:dyDescent="0.25">
      <c r="A27" s="153" t="s">
        <v>297</v>
      </c>
      <c r="B27" s="154"/>
      <c r="C27" s="154">
        <v>140547945</v>
      </c>
      <c r="D27" s="155"/>
      <c r="E27" s="156">
        <v>11712329</v>
      </c>
    </row>
    <row r="28" spans="1:5" ht="15.75" customHeight="1" x14ac:dyDescent="0.25">
      <c r="A28" s="153" t="s">
        <v>298</v>
      </c>
      <c r="B28" s="154"/>
      <c r="C28" s="154">
        <v>10894200000</v>
      </c>
      <c r="D28" s="155"/>
      <c r="E28" s="156">
        <v>10894200000</v>
      </c>
    </row>
    <row r="29" spans="1:5" ht="15.75" customHeight="1" x14ac:dyDescent="0.25">
      <c r="A29" s="149" t="s">
        <v>261</v>
      </c>
      <c r="B29" s="150"/>
      <c r="C29" s="150">
        <v>28500000000</v>
      </c>
      <c r="D29" s="151"/>
      <c r="E29" s="152">
        <v>28500000000</v>
      </c>
    </row>
    <row r="30" spans="1:5" ht="15.75" customHeight="1" x14ac:dyDescent="0.25">
      <c r="A30" s="153" t="s">
        <v>299</v>
      </c>
      <c r="B30" s="154"/>
      <c r="C30" s="154">
        <v>28500000000</v>
      </c>
      <c r="D30" s="155"/>
      <c r="E30" s="156">
        <v>28500000000</v>
      </c>
    </row>
    <row r="31" spans="1:5" ht="15.75" customHeight="1" x14ac:dyDescent="0.25">
      <c r="A31" s="149" t="s">
        <v>262</v>
      </c>
      <c r="B31" s="150"/>
      <c r="C31" s="150">
        <v>39535737945</v>
      </c>
      <c r="D31" s="151"/>
      <c r="E31" s="152">
        <v>39405912329</v>
      </c>
    </row>
    <row r="32" spans="1:5" ht="15.75" customHeight="1" x14ac:dyDescent="0.25">
      <c r="A32" s="149" t="s">
        <v>263</v>
      </c>
      <c r="B32" s="150"/>
      <c r="C32" s="150"/>
      <c r="D32" s="151"/>
      <c r="E32" s="152"/>
    </row>
    <row r="33" spans="1:5" ht="15.75" customHeight="1" x14ac:dyDescent="0.25">
      <c r="A33" s="149" t="s">
        <v>264</v>
      </c>
      <c r="B33" s="150"/>
      <c r="C33" s="150">
        <v>500000000</v>
      </c>
      <c r="D33" s="151"/>
      <c r="E33" s="152">
        <v>500000000</v>
      </c>
    </row>
    <row r="34" spans="1:5" ht="15.75" customHeight="1" x14ac:dyDescent="0.25">
      <c r="A34" s="153" t="s">
        <v>300</v>
      </c>
      <c r="B34" s="154"/>
      <c r="C34" s="154">
        <v>500000000</v>
      </c>
      <c r="D34" s="155"/>
      <c r="E34" s="156">
        <v>500000000</v>
      </c>
    </row>
    <row r="35" spans="1:5" ht="15.75" customHeight="1" x14ac:dyDescent="0.25">
      <c r="A35" s="149" t="s">
        <v>266</v>
      </c>
      <c r="B35" s="150"/>
      <c r="C35" s="150">
        <v>18800000000</v>
      </c>
      <c r="D35" s="151"/>
      <c r="E35" s="152">
        <v>18800000000</v>
      </c>
    </row>
    <row r="36" spans="1:5" ht="15.75" customHeight="1" x14ac:dyDescent="0.25">
      <c r="A36" s="153" t="s">
        <v>301</v>
      </c>
      <c r="B36" s="154"/>
      <c r="C36" s="154">
        <v>18800000000</v>
      </c>
      <c r="D36" s="155"/>
      <c r="E36" s="156">
        <v>18800000000</v>
      </c>
    </row>
    <row r="37" spans="1:5" ht="15.75" customHeight="1" x14ac:dyDescent="0.25">
      <c r="A37" s="149" t="s">
        <v>267</v>
      </c>
      <c r="B37" s="150"/>
      <c r="C37" s="150">
        <v>0</v>
      </c>
      <c r="D37" s="151"/>
      <c r="E37" s="152">
        <v>0</v>
      </c>
    </row>
    <row r="38" spans="1:5" ht="15.75" customHeight="1" x14ac:dyDescent="0.25">
      <c r="A38" s="149" t="s">
        <v>268</v>
      </c>
      <c r="B38" s="150"/>
      <c r="C38" s="150">
        <v>0</v>
      </c>
      <c r="D38" s="151"/>
      <c r="E38" s="152">
        <v>0</v>
      </c>
    </row>
    <row r="39" spans="1:5" ht="15.75" customHeight="1" x14ac:dyDescent="0.25">
      <c r="A39" s="149" t="s">
        <v>269</v>
      </c>
      <c r="B39" s="150"/>
      <c r="C39" s="150">
        <v>3367920956</v>
      </c>
      <c r="D39" s="151"/>
      <c r="E39" s="152">
        <v>2743462376</v>
      </c>
    </row>
    <row r="40" spans="1:5" ht="15.75" customHeight="1" x14ac:dyDescent="0.25">
      <c r="A40" s="149" t="s">
        <v>270</v>
      </c>
      <c r="B40" s="150"/>
      <c r="C40" s="150">
        <v>3367920956</v>
      </c>
      <c r="D40" s="151"/>
      <c r="E40" s="152">
        <v>2743462376</v>
      </c>
    </row>
    <row r="41" spans="1:5" ht="15.75" customHeight="1" x14ac:dyDescent="0.25">
      <c r="A41" s="149" t="s">
        <v>302</v>
      </c>
      <c r="B41" s="150"/>
      <c r="C41" s="150"/>
      <c r="D41" s="151"/>
      <c r="E41" s="152"/>
    </row>
    <row r="42" spans="1:5" ht="15.75" customHeight="1" x14ac:dyDescent="0.25">
      <c r="A42" s="157" t="s">
        <v>303</v>
      </c>
      <c r="B42" s="154"/>
      <c r="C42" s="154"/>
      <c r="D42" s="155"/>
      <c r="E42" s="156"/>
    </row>
    <row r="43" spans="1:5" ht="15.75" customHeight="1" x14ac:dyDescent="0.25">
      <c r="A43" s="157" t="s">
        <v>304</v>
      </c>
      <c r="B43" s="154"/>
      <c r="C43" s="154"/>
      <c r="D43" s="155"/>
      <c r="E43" s="156"/>
    </row>
    <row r="44" spans="1:5" ht="15.75" customHeight="1" x14ac:dyDescent="0.25">
      <c r="A44" s="149" t="s">
        <v>273</v>
      </c>
      <c r="B44" s="150"/>
      <c r="C44" s="150">
        <v>22667920956</v>
      </c>
      <c r="D44" s="151"/>
      <c r="E44" s="152">
        <v>22043462376</v>
      </c>
    </row>
    <row r="45" spans="1:5" ht="15.75" customHeight="1" thickBot="1" x14ac:dyDescent="0.3">
      <c r="A45" s="158" t="s">
        <v>274</v>
      </c>
      <c r="B45" s="159"/>
      <c r="C45" s="159">
        <v>62203658901</v>
      </c>
      <c r="D45" s="160"/>
      <c r="E45" s="161">
        <v>61449374705</v>
      </c>
    </row>
  </sheetData>
  <mergeCells count="5">
    <mergeCell ref="A9:A10"/>
    <mergeCell ref="B9:C9"/>
    <mergeCell ref="D9:E9"/>
    <mergeCell ref="B10:C10"/>
    <mergeCell ref="D10:E10"/>
  </mergeCells>
  <phoneticPr fontId="5" type="noConversion"/>
  <pageMargins left="0.47499999403953552" right="0" top="0.51458334922790527" bottom="0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A79C-4F9C-4FF7-88E5-395939D5FF1D}">
  <sheetPr>
    <tabColor rgb="FFC00000"/>
    <outlinePr summaryBelow="0" summaryRight="0"/>
    <pageSetUpPr autoPageBreaks="0"/>
  </sheetPr>
  <dimension ref="A1:E25"/>
  <sheetViews>
    <sheetView workbookViewId="0">
      <selection activeCell="J16" sqref="J16"/>
    </sheetView>
  </sheetViews>
  <sheetFormatPr defaultRowHeight="12.5" x14ac:dyDescent="0.25"/>
  <cols>
    <col min="1" max="1" width="33" style="144" customWidth="1"/>
    <col min="2" max="4" width="13.75" style="144" customWidth="1"/>
    <col min="5" max="5" width="12.83203125" style="144" customWidth="1"/>
    <col min="6" max="256" width="8.6640625" style="144"/>
    <col min="257" max="257" width="33" style="144" customWidth="1"/>
    <col min="258" max="260" width="13.75" style="144" customWidth="1"/>
    <col min="261" max="261" width="12.83203125" style="144" customWidth="1"/>
    <col min="262" max="512" width="8.6640625" style="144"/>
    <col min="513" max="513" width="33" style="144" customWidth="1"/>
    <col min="514" max="516" width="13.75" style="144" customWidth="1"/>
    <col min="517" max="517" width="12.83203125" style="144" customWidth="1"/>
    <col min="518" max="768" width="8.6640625" style="144"/>
    <col min="769" max="769" width="33" style="144" customWidth="1"/>
    <col min="770" max="772" width="13.75" style="144" customWidth="1"/>
    <col min="773" max="773" width="12.83203125" style="144" customWidth="1"/>
    <col min="774" max="1024" width="8.6640625" style="144"/>
    <col min="1025" max="1025" width="33" style="144" customWidth="1"/>
    <col min="1026" max="1028" width="13.75" style="144" customWidth="1"/>
    <col min="1029" max="1029" width="12.83203125" style="144" customWidth="1"/>
    <col min="1030" max="1280" width="8.6640625" style="144"/>
    <col min="1281" max="1281" width="33" style="144" customWidth="1"/>
    <col min="1282" max="1284" width="13.75" style="144" customWidth="1"/>
    <col min="1285" max="1285" width="12.83203125" style="144" customWidth="1"/>
    <col min="1286" max="1536" width="8.6640625" style="144"/>
    <col min="1537" max="1537" width="33" style="144" customWidth="1"/>
    <col min="1538" max="1540" width="13.75" style="144" customWidth="1"/>
    <col min="1541" max="1541" width="12.83203125" style="144" customWidth="1"/>
    <col min="1542" max="1792" width="8.6640625" style="144"/>
    <col min="1793" max="1793" width="33" style="144" customWidth="1"/>
    <col min="1794" max="1796" width="13.75" style="144" customWidth="1"/>
    <col min="1797" max="1797" width="12.83203125" style="144" customWidth="1"/>
    <col min="1798" max="2048" width="8.6640625" style="144"/>
    <col min="2049" max="2049" width="33" style="144" customWidth="1"/>
    <col min="2050" max="2052" width="13.75" style="144" customWidth="1"/>
    <col min="2053" max="2053" width="12.83203125" style="144" customWidth="1"/>
    <col min="2054" max="2304" width="8.6640625" style="144"/>
    <col min="2305" max="2305" width="33" style="144" customWidth="1"/>
    <col min="2306" max="2308" width="13.75" style="144" customWidth="1"/>
    <col min="2309" max="2309" width="12.83203125" style="144" customWidth="1"/>
    <col min="2310" max="2560" width="8.6640625" style="144"/>
    <col min="2561" max="2561" width="33" style="144" customWidth="1"/>
    <col min="2562" max="2564" width="13.75" style="144" customWidth="1"/>
    <col min="2565" max="2565" width="12.83203125" style="144" customWidth="1"/>
    <col min="2566" max="2816" width="8.6640625" style="144"/>
    <col min="2817" max="2817" width="33" style="144" customWidth="1"/>
    <col min="2818" max="2820" width="13.75" style="144" customWidth="1"/>
    <col min="2821" max="2821" width="12.83203125" style="144" customWidth="1"/>
    <col min="2822" max="3072" width="8.6640625" style="144"/>
    <col min="3073" max="3073" width="33" style="144" customWidth="1"/>
    <col min="3074" max="3076" width="13.75" style="144" customWidth="1"/>
    <col min="3077" max="3077" width="12.83203125" style="144" customWidth="1"/>
    <col min="3078" max="3328" width="8.6640625" style="144"/>
    <col min="3329" max="3329" width="33" style="144" customWidth="1"/>
    <col min="3330" max="3332" width="13.75" style="144" customWidth="1"/>
    <col min="3333" max="3333" width="12.83203125" style="144" customWidth="1"/>
    <col min="3334" max="3584" width="8.6640625" style="144"/>
    <col min="3585" max="3585" width="33" style="144" customWidth="1"/>
    <col min="3586" max="3588" width="13.75" style="144" customWidth="1"/>
    <col min="3589" max="3589" width="12.83203125" style="144" customWidth="1"/>
    <col min="3590" max="3840" width="8.6640625" style="144"/>
    <col min="3841" max="3841" width="33" style="144" customWidth="1"/>
    <col min="3842" max="3844" width="13.75" style="144" customWidth="1"/>
    <col min="3845" max="3845" width="12.83203125" style="144" customWidth="1"/>
    <col min="3846" max="4096" width="8.6640625" style="144"/>
    <col min="4097" max="4097" width="33" style="144" customWidth="1"/>
    <col min="4098" max="4100" width="13.75" style="144" customWidth="1"/>
    <col min="4101" max="4101" width="12.83203125" style="144" customWidth="1"/>
    <col min="4102" max="4352" width="8.6640625" style="144"/>
    <col min="4353" max="4353" width="33" style="144" customWidth="1"/>
    <col min="4354" max="4356" width="13.75" style="144" customWidth="1"/>
    <col min="4357" max="4357" width="12.83203125" style="144" customWidth="1"/>
    <col min="4358" max="4608" width="8.6640625" style="144"/>
    <col min="4609" max="4609" width="33" style="144" customWidth="1"/>
    <col min="4610" max="4612" width="13.75" style="144" customWidth="1"/>
    <col min="4613" max="4613" width="12.83203125" style="144" customWidth="1"/>
    <col min="4614" max="4864" width="8.6640625" style="144"/>
    <col min="4865" max="4865" width="33" style="144" customWidth="1"/>
    <col min="4866" max="4868" width="13.75" style="144" customWidth="1"/>
    <col min="4869" max="4869" width="12.83203125" style="144" customWidth="1"/>
    <col min="4870" max="5120" width="8.6640625" style="144"/>
    <col min="5121" max="5121" width="33" style="144" customWidth="1"/>
    <col min="5122" max="5124" width="13.75" style="144" customWidth="1"/>
    <col min="5125" max="5125" width="12.83203125" style="144" customWidth="1"/>
    <col min="5126" max="5376" width="8.6640625" style="144"/>
    <col min="5377" max="5377" width="33" style="144" customWidth="1"/>
    <col min="5378" max="5380" width="13.75" style="144" customWidth="1"/>
    <col min="5381" max="5381" width="12.83203125" style="144" customWidth="1"/>
    <col min="5382" max="5632" width="8.6640625" style="144"/>
    <col min="5633" max="5633" width="33" style="144" customWidth="1"/>
    <col min="5634" max="5636" width="13.75" style="144" customWidth="1"/>
    <col min="5637" max="5637" width="12.83203125" style="144" customWidth="1"/>
    <col min="5638" max="5888" width="8.6640625" style="144"/>
    <col min="5889" max="5889" width="33" style="144" customWidth="1"/>
    <col min="5890" max="5892" width="13.75" style="144" customWidth="1"/>
    <col min="5893" max="5893" width="12.83203125" style="144" customWidth="1"/>
    <col min="5894" max="6144" width="8.6640625" style="144"/>
    <col min="6145" max="6145" width="33" style="144" customWidth="1"/>
    <col min="6146" max="6148" width="13.75" style="144" customWidth="1"/>
    <col min="6149" max="6149" width="12.83203125" style="144" customWidth="1"/>
    <col min="6150" max="6400" width="8.6640625" style="144"/>
    <col min="6401" max="6401" width="33" style="144" customWidth="1"/>
    <col min="6402" max="6404" width="13.75" style="144" customWidth="1"/>
    <col min="6405" max="6405" width="12.83203125" style="144" customWidth="1"/>
    <col min="6406" max="6656" width="8.6640625" style="144"/>
    <col min="6657" max="6657" width="33" style="144" customWidth="1"/>
    <col min="6658" max="6660" width="13.75" style="144" customWidth="1"/>
    <col min="6661" max="6661" width="12.83203125" style="144" customWidth="1"/>
    <col min="6662" max="6912" width="8.6640625" style="144"/>
    <col min="6913" max="6913" width="33" style="144" customWidth="1"/>
    <col min="6914" max="6916" width="13.75" style="144" customWidth="1"/>
    <col min="6917" max="6917" width="12.83203125" style="144" customWidth="1"/>
    <col min="6918" max="7168" width="8.6640625" style="144"/>
    <col min="7169" max="7169" width="33" style="144" customWidth="1"/>
    <col min="7170" max="7172" width="13.75" style="144" customWidth="1"/>
    <col min="7173" max="7173" width="12.83203125" style="144" customWidth="1"/>
    <col min="7174" max="7424" width="8.6640625" style="144"/>
    <col min="7425" max="7425" width="33" style="144" customWidth="1"/>
    <col min="7426" max="7428" width="13.75" style="144" customWidth="1"/>
    <col min="7429" max="7429" width="12.83203125" style="144" customWidth="1"/>
    <col min="7430" max="7680" width="8.6640625" style="144"/>
    <col min="7681" max="7681" width="33" style="144" customWidth="1"/>
    <col min="7682" max="7684" width="13.75" style="144" customWidth="1"/>
    <col min="7685" max="7685" width="12.83203125" style="144" customWidth="1"/>
    <col min="7686" max="7936" width="8.6640625" style="144"/>
    <col min="7937" max="7937" width="33" style="144" customWidth="1"/>
    <col min="7938" max="7940" width="13.75" style="144" customWidth="1"/>
    <col min="7941" max="7941" width="12.83203125" style="144" customWidth="1"/>
    <col min="7942" max="8192" width="8.6640625" style="144"/>
    <col min="8193" max="8193" width="33" style="144" customWidth="1"/>
    <col min="8194" max="8196" width="13.75" style="144" customWidth="1"/>
    <col min="8197" max="8197" width="12.83203125" style="144" customWidth="1"/>
    <col min="8198" max="8448" width="8.6640625" style="144"/>
    <col min="8449" max="8449" width="33" style="144" customWidth="1"/>
    <col min="8450" max="8452" width="13.75" style="144" customWidth="1"/>
    <col min="8453" max="8453" width="12.83203125" style="144" customWidth="1"/>
    <col min="8454" max="8704" width="8.6640625" style="144"/>
    <col min="8705" max="8705" width="33" style="144" customWidth="1"/>
    <col min="8706" max="8708" width="13.75" style="144" customWidth="1"/>
    <col min="8709" max="8709" width="12.83203125" style="144" customWidth="1"/>
    <col min="8710" max="8960" width="8.6640625" style="144"/>
    <col min="8961" max="8961" width="33" style="144" customWidth="1"/>
    <col min="8962" max="8964" width="13.75" style="144" customWidth="1"/>
    <col min="8965" max="8965" width="12.83203125" style="144" customWidth="1"/>
    <col min="8966" max="9216" width="8.6640625" style="144"/>
    <col min="9217" max="9217" width="33" style="144" customWidth="1"/>
    <col min="9218" max="9220" width="13.75" style="144" customWidth="1"/>
    <col min="9221" max="9221" width="12.83203125" style="144" customWidth="1"/>
    <col min="9222" max="9472" width="8.6640625" style="144"/>
    <col min="9473" max="9473" width="33" style="144" customWidth="1"/>
    <col min="9474" max="9476" width="13.75" style="144" customWidth="1"/>
    <col min="9477" max="9477" width="12.83203125" style="144" customWidth="1"/>
    <col min="9478" max="9728" width="8.6640625" style="144"/>
    <col min="9729" max="9729" width="33" style="144" customWidth="1"/>
    <col min="9730" max="9732" width="13.75" style="144" customWidth="1"/>
    <col min="9733" max="9733" width="12.83203125" style="144" customWidth="1"/>
    <col min="9734" max="9984" width="8.6640625" style="144"/>
    <col min="9985" max="9985" width="33" style="144" customWidth="1"/>
    <col min="9986" max="9988" width="13.75" style="144" customWidth="1"/>
    <col min="9989" max="9989" width="12.83203125" style="144" customWidth="1"/>
    <col min="9990" max="10240" width="8.6640625" style="144"/>
    <col min="10241" max="10241" width="33" style="144" customWidth="1"/>
    <col min="10242" max="10244" width="13.75" style="144" customWidth="1"/>
    <col min="10245" max="10245" width="12.83203125" style="144" customWidth="1"/>
    <col min="10246" max="10496" width="8.6640625" style="144"/>
    <col min="10497" max="10497" width="33" style="144" customWidth="1"/>
    <col min="10498" max="10500" width="13.75" style="144" customWidth="1"/>
    <col min="10501" max="10501" width="12.83203125" style="144" customWidth="1"/>
    <col min="10502" max="10752" width="8.6640625" style="144"/>
    <col min="10753" max="10753" width="33" style="144" customWidth="1"/>
    <col min="10754" max="10756" width="13.75" style="144" customWidth="1"/>
    <col min="10757" max="10757" width="12.83203125" style="144" customWidth="1"/>
    <col min="10758" max="11008" width="8.6640625" style="144"/>
    <col min="11009" max="11009" width="33" style="144" customWidth="1"/>
    <col min="11010" max="11012" width="13.75" style="144" customWidth="1"/>
    <col min="11013" max="11013" width="12.83203125" style="144" customWidth="1"/>
    <col min="11014" max="11264" width="8.6640625" style="144"/>
    <col min="11265" max="11265" width="33" style="144" customWidth="1"/>
    <col min="11266" max="11268" width="13.75" style="144" customWidth="1"/>
    <col min="11269" max="11269" width="12.83203125" style="144" customWidth="1"/>
    <col min="11270" max="11520" width="8.6640625" style="144"/>
    <col min="11521" max="11521" width="33" style="144" customWidth="1"/>
    <col min="11522" max="11524" width="13.75" style="144" customWidth="1"/>
    <col min="11525" max="11525" width="12.83203125" style="144" customWidth="1"/>
    <col min="11526" max="11776" width="8.6640625" style="144"/>
    <col min="11777" max="11777" width="33" style="144" customWidth="1"/>
    <col min="11778" max="11780" width="13.75" style="144" customWidth="1"/>
    <col min="11781" max="11781" width="12.83203125" style="144" customWidth="1"/>
    <col min="11782" max="12032" width="8.6640625" style="144"/>
    <col min="12033" max="12033" width="33" style="144" customWidth="1"/>
    <col min="12034" max="12036" width="13.75" style="144" customWidth="1"/>
    <col min="12037" max="12037" width="12.83203125" style="144" customWidth="1"/>
    <col min="12038" max="12288" width="8.6640625" style="144"/>
    <col min="12289" max="12289" width="33" style="144" customWidth="1"/>
    <col min="12290" max="12292" width="13.75" style="144" customWidth="1"/>
    <col min="12293" max="12293" width="12.83203125" style="144" customWidth="1"/>
    <col min="12294" max="12544" width="8.6640625" style="144"/>
    <col min="12545" max="12545" width="33" style="144" customWidth="1"/>
    <col min="12546" max="12548" width="13.75" style="144" customWidth="1"/>
    <col min="12549" max="12549" width="12.83203125" style="144" customWidth="1"/>
    <col min="12550" max="12800" width="8.6640625" style="144"/>
    <col min="12801" max="12801" width="33" style="144" customWidth="1"/>
    <col min="12802" max="12804" width="13.75" style="144" customWidth="1"/>
    <col min="12805" max="12805" width="12.83203125" style="144" customWidth="1"/>
    <col min="12806" max="13056" width="8.6640625" style="144"/>
    <col min="13057" max="13057" width="33" style="144" customWidth="1"/>
    <col min="13058" max="13060" width="13.75" style="144" customWidth="1"/>
    <col min="13061" max="13061" width="12.83203125" style="144" customWidth="1"/>
    <col min="13062" max="13312" width="8.6640625" style="144"/>
    <col min="13313" max="13313" width="33" style="144" customWidth="1"/>
    <col min="13314" max="13316" width="13.75" style="144" customWidth="1"/>
    <col min="13317" max="13317" width="12.83203125" style="144" customWidth="1"/>
    <col min="13318" max="13568" width="8.6640625" style="144"/>
    <col min="13569" max="13569" width="33" style="144" customWidth="1"/>
    <col min="13570" max="13572" width="13.75" style="144" customWidth="1"/>
    <col min="13573" max="13573" width="12.83203125" style="144" customWidth="1"/>
    <col min="13574" max="13824" width="8.6640625" style="144"/>
    <col min="13825" max="13825" width="33" style="144" customWidth="1"/>
    <col min="13826" max="13828" width="13.75" style="144" customWidth="1"/>
    <col min="13829" max="13829" width="12.83203125" style="144" customWidth="1"/>
    <col min="13830" max="14080" width="8.6640625" style="144"/>
    <col min="14081" max="14081" width="33" style="144" customWidth="1"/>
    <col min="14082" max="14084" width="13.75" style="144" customWidth="1"/>
    <col min="14085" max="14085" width="12.83203125" style="144" customWidth="1"/>
    <col min="14086" max="14336" width="8.6640625" style="144"/>
    <col min="14337" max="14337" width="33" style="144" customWidth="1"/>
    <col min="14338" max="14340" width="13.75" style="144" customWidth="1"/>
    <col min="14341" max="14341" width="12.83203125" style="144" customWidth="1"/>
    <col min="14342" max="14592" width="8.6640625" style="144"/>
    <col min="14593" max="14593" width="33" style="144" customWidth="1"/>
    <col min="14594" max="14596" width="13.75" style="144" customWidth="1"/>
    <col min="14597" max="14597" width="12.83203125" style="144" customWidth="1"/>
    <col min="14598" max="14848" width="8.6640625" style="144"/>
    <col min="14849" max="14849" width="33" style="144" customWidth="1"/>
    <col min="14850" max="14852" width="13.75" style="144" customWidth="1"/>
    <col min="14853" max="14853" width="12.83203125" style="144" customWidth="1"/>
    <col min="14854" max="15104" width="8.6640625" style="144"/>
    <col min="15105" max="15105" width="33" style="144" customWidth="1"/>
    <col min="15106" max="15108" width="13.75" style="144" customWidth="1"/>
    <col min="15109" max="15109" width="12.83203125" style="144" customWidth="1"/>
    <col min="15110" max="15360" width="8.6640625" style="144"/>
    <col min="15361" max="15361" width="33" style="144" customWidth="1"/>
    <col min="15362" max="15364" width="13.75" style="144" customWidth="1"/>
    <col min="15365" max="15365" width="12.83203125" style="144" customWidth="1"/>
    <col min="15366" max="15616" width="8.6640625" style="144"/>
    <col min="15617" max="15617" width="33" style="144" customWidth="1"/>
    <col min="15618" max="15620" width="13.75" style="144" customWidth="1"/>
    <col min="15621" max="15621" width="12.83203125" style="144" customWidth="1"/>
    <col min="15622" max="15872" width="8.6640625" style="144"/>
    <col min="15873" max="15873" width="33" style="144" customWidth="1"/>
    <col min="15874" max="15876" width="13.75" style="144" customWidth="1"/>
    <col min="15877" max="15877" width="12.83203125" style="144" customWidth="1"/>
    <col min="15878" max="16128" width="8.6640625" style="144"/>
    <col min="16129" max="16129" width="33" style="144" customWidth="1"/>
    <col min="16130" max="16132" width="13.75" style="144" customWidth="1"/>
    <col min="16133" max="16133" width="12.83203125" style="144" customWidth="1"/>
    <col min="16134" max="16384" width="8.6640625" style="144"/>
  </cols>
  <sheetData>
    <row r="1" spans="1:5" ht="28.5" customHeight="1" x14ac:dyDescent="0.25">
      <c r="B1" s="162" t="s">
        <v>275</v>
      </c>
    </row>
    <row r="2" spans="1:5" ht="5.65" customHeight="1" x14ac:dyDescent="0.25"/>
    <row r="3" spans="1:5" ht="11.5" customHeight="1" x14ac:dyDescent="0.25">
      <c r="B3" s="163" t="s">
        <v>276</v>
      </c>
    </row>
    <row r="4" spans="1:5" ht="15" customHeight="1" x14ac:dyDescent="0.25">
      <c r="B4" s="163" t="s">
        <v>277</v>
      </c>
    </row>
    <row r="5" spans="1:5" ht="2.15" customHeight="1" x14ac:dyDescent="0.25"/>
    <row r="6" spans="1:5" ht="18.75" customHeight="1" x14ac:dyDescent="0.25">
      <c r="A6" s="164" t="s">
        <v>296</v>
      </c>
      <c r="E6" s="165" t="s">
        <v>278</v>
      </c>
    </row>
    <row r="7" spans="1:5" ht="2.5" customHeight="1" thickBot="1" x14ac:dyDescent="0.3"/>
    <row r="8" spans="1:5" ht="15.75" customHeight="1" thickBot="1" x14ac:dyDescent="0.3">
      <c r="A8" s="201" t="s">
        <v>279</v>
      </c>
      <c r="B8" s="202" t="s">
        <v>280</v>
      </c>
      <c r="C8" s="202"/>
      <c r="D8" s="203" t="s">
        <v>281</v>
      </c>
      <c r="E8" s="203"/>
    </row>
    <row r="9" spans="1:5" ht="15.75" customHeight="1" thickBot="1" x14ac:dyDescent="0.3">
      <c r="A9" s="201"/>
      <c r="B9" s="204" t="s">
        <v>282</v>
      </c>
      <c r="C9" s="204"/>
      <c r="D9" s="205" t="s">
        <v>282</v>
      </c>
      <c r="E9" s="205"/>
    </row>
    <row r="10" spans="1:5" ht="17.899999999999999" customHeight="1" x14ac:dyDescent="0.25">
      <c r="A10" s="166" t="s">
        <v>283</v>
      </c>
      <c r="B10" s="150"/>
      <c r="C10" s="150">
        <v>0</v>
      </c>
      <c r="D10" s="150"/>
      <c r="E10" s="152">
        <v>0</v>
      </c>
    </row>
    <row r="11" spans="1:5" ht="17.899999999999999" customHeight="1" x14ac:dyDescent="0.25">
      <c r="A11" s="166" t="s">
        <v>284</v>
      </c>
      <c r="B11" s="167"/>
      <c r="C11" s="150">
        <v>0</v>
      </c>
      <c r="D11" s="167"/>
      <c r="E11" s="152">
        <v>0</v>
      </c>
    </row>
    <row r="12" spans="1:5" ht="17.899999999999999" customHeight="1" x14ac:dyDescent="0.25">
      <c r="A12" s="166" t="s">
        <v>285</v>
      </c>
      <c r="B12" s="167"/>
      <c r="C12" s="167">
        <v>0</v>
      </c>
      <c r="D12" s="167"/>
      <c r="E12" s="168">
        <v>0</v>
      </c>
    </row>
    <row r="13" spans="1:5" ht="17.899999999999999" customHeight="1" x14ac:dyDescent="0.25">
      <c r="A13" s="166" t="s">
        <v>286</v>
      </c>
      <c r="B13" s="150"/>
      <c r="C13" s="150">
        <v>329125890</v>
      </c>
      <c r="D13" s="150"/>
      <c r="E13" s="152">
        <v>517788860</v>
      </c>
    </row>
    <row r="14" spans="1:5" ht="17.899999999999999" customHeight="1" x14ac:dyDescent="0.25">
      <c r="A14" s="169" t="s">
        <v>305</v>
      </c>
      <c r="B14" s="154">
        <v>0</v>
      </c>
      <c r="C14" s="150"/>
      <c r="D14" s="154">
        <v>62500</v>
      </c>
      <c r="E14" s="152"/>
    </row>
    <row r="15" spans="1:5" ht="17.899999999999999" customHeight="1" x14ac:dyDescent="0.25">
      <c r="A15" s="169" t="s">
        <v>288</v>
      </c>
      <c r="B15" s="154">
        <v>329125890</v>
      </c>
      <c r="C15" s="150"/>
      <c r="D15" s="154">
        <v>517726360</v>
      </c>
      <c r="E15" s="152"/>
    </row>
    <row r="16" spans="1:5" ht="17.899999999999999" customHeight="1" x14ac:dyDescent="0.25">
      <c r="A16" s="166" t="s">
        <v>289</v>
      </c>
      <c r="B16" s="167"/>
      <c r="C16" s="167">
        <v>329125890</v>
      </c>
      <c r="D16" s="167"/>
      <c r="E16" s="168">
        <v>517788860</v>
      </c>
    </row>
    <row r="17" spans="1:5" ht="17.899999999999999" customHeight="1" x14ac:dyDescent="0.25">
      <c r="A17" s="166" t="s">
        <v>290</v>
      </c>
      <c r="B17" s="150"/>
      <c r="C17" s="150">
        <v>1527412599</v>
      </c>
      <c r="D17" s="150"/>
      <c r="E17" s="152">
        <v>5117829457</v>
      </c>
    </row>
    <row r="18" spans="1:5" ht="17.899999999999999" customHeight="1" x14ac:dyDescent="0.25">
      <c r="A18" s="169" t="s">
        <v>291</v>
      </c>
      <c r="B18" s="154">
        <v>139999</v>
      </c>
      <c r="C18" s="150"/>
      <c r="D18" s="154">
        <v>908597</v>
      </c>
      <c r="E18" s="152"/>
    </row>
    <row r="19" spans="1:5" ht="17.899999999999999" customHeight="1" x14ac:dyDescent="0.25">
      <c r="A19" s="169" t="s">
        <v>306</v>
      </c>
      <c r="B19" s="154">
        <v>1527272600</v>
      </c>
      <c r="C19" s="150"/>
      <c r="D19" s="154">
        <v>5116920860</v>
      </c>
      <c r="E19" s="152"/>
    </row>
    <row r="20" spans="1:5" ht="17.899999999999999" customHeight="1" x14ac:dyDescent="0.25">
      <c r="A20" s="166" t="s">
        <v>292</v>
      </c>
      <c r="B20" s="150"/>
      <c r="C20" s="150">
        <v>573828129</v>
      </c>
      <c r="D20" s="150"/>
      <c r="E20" s="152">
        <v>1856545476</v>
      </c>
    </row>
    <row r="21" spans="1:5" ht="17.899999999999999" customHeight="1" x14ac:dyDescent="0.25">
      <c r="A21" s="169" t="s">
        <v>307</v>
      </c>
      <c r="B21" s="154">
        <v>573828129</v>
      </c>
      <c r="C21" s="150"/>
      <c r="D21" s="154">
        <v>1856424655</v>
      </c>
      <c r="E21" s="152"/>
    </row>
    <row r="22" spans="1:5" ht="17.899999999999999" customHeight="1" x14ac:dyDescent="0.25">
      <c r="A22" s="169" t="s">
        <v>308</v>
      </c>
      <c r="B22" s="154">
        <v>0</v>
      </c>
      <c r="C22" s="150"/>
      <c r="D22" s="154">
        <v>120821</v>
      </c>
      <c r="E22" s="152"/>
    </row>
    <row r="23" spans="1:5" ht="17.899999999999999" customHeight="1" x14ac:dyDescent="0.25">
      <c r="A23" s="166" t="s">
        <v>309</v>
      </c>
      <c r="B23" s="150"/>
      <c r="C23" s="150">
        <v>624458580</v>
      </c>
      <c r="D23" s="150"/>
      <c r="E23" s="152">
        <v>2743495121</v>
      </c>
    </row>
    <row r="24" spans="1:5" ht="17.899999999999999" customHeight="1" x14ac:dyDescent="0.25">
      <c r="A24" s="166" t="s">
        <v>294</v>
      </c>
      <c r="B24" s="150"/>
      <c r="C24" s="150">
        <v>0</v>
      </c>
      <c r="D24" s="150"/>
      <c r="E24" s="152">
        <v>0</v>
      </c>
    </row>
    <row r="25" spans="1:5" ht="17.899999999999999" customHeight="1" thickBot="1" x14ac:dyDescent="0.3">
      <c r="A25" s="170" t="s">
        <v>310</v>
      </c>
      <c r="B25" s="171"/>
      <c r="C25" s="171">
        <v>624458580</v>
      </c>
      <c r="D25" s="171"/>
      <c r="E25" s="172">
        <v>2743495121</v>
      </c>
    </row>
  </sheetData>
  <mergeCells count="5">
    <mergeCell ref="A8:A9"/>
    <mergeCell ref="B8:C8"/>
    <mergeCell ref="D8:E8"/>
    <mergeCell ref="B9:C9"/>
    <mergeCell ref="D9:E9"/>
  </mergeCells>
  <phoneticPr fontId="5" type="noConversion"/>
  <pageMargins left="0.3958333432674408" right="0" top="0.51458334922790527" bottom="0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C00000"/>
  </sheetPr>
  <dimension ref="A1:X19"/>
  <sheetViews>
    <sheetView showGridLines="0" workbookViewId="0">
      <selection activeCell="L13" sqref="L13:L16"/>
    </sheetView>
  </sheetViews>
  <sheetFormatPr defaultRowHeight="14" x14ac:dyDescent="0.25"/>
  <cols>
    <col min="1" max="1" width="1.4140625" customWidth="1"/>
    <col min="2" max="2" width="15.08203125" customWidth="1"/>
    <col min="3" max="3" width="11" customWidth="1"/>
    <col min="4" max="4" width="32.4140625" customWidth="1"/>
    <col min="5" max="5" width="19.33203125" customWidth="1"/>
    <col min="6" max="11" width="15" customWidth="1"/>
    <col min="12" max="12" width="17" customWidth="1"/>
    <col min="13" max="13" width="15" customWidth="1"/>
    <col min="14" max="14" width="10.4140625" style="23" customWidth="1"/>
    <col min="15" max="15" width="14.58203125" customWidth="1"/>
    <col min="16" max="16" width="11.75" customWidth="1"/>
    <col min="18" max="18" width="10.58203125" customWidth="1"/>
    <col min="19" max="19" width="13.4140625" customWidth="1"/>
  </cols>
  <sheetData>
    <row r="1" spans="1:24" s="2" customFormat="1" ht="15" customHeight="1" x14ac:dyDescent="0.25">
      <c r="N1" s="20"/>
    </row>
    <row r="2" spans="1:24" s="11" customFormat="1" ht="20.149999999999999" customHeight="1" x14ac:dyDescent="0.25">
      <c r="A2" s="10"/>
      <c r="B2" s="7" t="s">
        <v>146</v>
      </c>
      <c r="C2" s="7"/>
      <c r="D2" s="7"/>
      <c r="E2" s="7"/>
      <c r="F2" s="7"/>
      <c r="G2" s="7"/>
      <c r="H2" s="7"/>
      <c r="I2" s="7"/>
      <c r="J2" s="7"/>
      <c r="N2" s="21"/>
    </row>
    <row r="3" spans="1:24" s="10" customFormat="1" ht="17.5" x14ac:dyDescent="0.25">
      <c r="B3" s="7" t="s">
        <v>145</v>
      </c>
      <c r="C3" s="7"/>
      <c r="D3" s="7"/>
      <c r="E3" s="7"/>
      <c r="F3" s="7"/>
      <c r="G3" s="7"/>
      <c r="H3" s="7"/>
      <c r="I3" s="7"/>
      <c r="J3" s="7"/>
      <c r="K3" s="11"/>
      <c r="L3" s="11"/>
      <c r="M3" s="11"/>
      <c r="N3" s="21"/>
      <c r="O3" s="11"/>
      <c r="P3" s="11"/>
    </row>
    <row r="4" spans="1:24" s="10" customFormat="1" ht="16" x14ac:dyDescent="0.25">
      <c r="N4" s="22"/>
    </row>
    <row r="5" spans="1:24" s="10" customFormat="1" ht="16" x14ac:dyDescent="0.25">
      <c r="N5" s="22"/>
    </row>
    <row r="6" spans="1:24" s="60" customFormat="1" ht="17" x14ac:dyDescent="0.25">
      <c r="B6" s="46" t="s">
        <v>133</v>
      </c>
      <c r="C6" s="46"/>
      <c r="N6" s="61"/>
      <c r="X6" s="60" t="s">
        <v>135</v>
      </c>
    </row>
    <row r="7" spans="1:24" s="60" customFormat="1" ht="17" x14ac:dyDescent="0.25">
      <c r="B7" s="46"/>
      <c r="C7" s="46"/>
      <c r="N7" s="61"/>
      <c r="X7" s="60" t="s">
        <v>136</v>
      </c>
    </row>
    <row r="8" spans="1:24" s="60" customFormat="1" ht="17" x14ac:dyDescent="0.25">
      <c r="B8" s="12" t="s">
        <v>177</v>
      </c>
      <c r="C8" s="12"/>
      <c r="D8" s="101">
        <f>'1-1(펀드 BS)'!C7</f>
        <v>45443</v>
      </c>
      <c r="G8" s="60">
        <v>-1</v>
      </c>
      <c r="N8" s="61"/>
      <c r="X8" s="60" t="s">
        <v>138</v>
      </c>
    </row>
    <row r="9" spans="1:24" s="60" customFormat="1" ht="17" x14ac:dyDescent="0.25">
      <c r="N9" s="61"/>
      <c r="O9" s="62" t="s">
        <v>22</v>
      </c>
    </row>
    <row r="10" spans="1:24" s="60" customFormat="1" ht="17" x14ac:dyDescent="0.25">
      <c r="F10" s="72">
        <f>$L$12-F12</f>
        <v>-145</v>
      </c>
      <c r="G10" s="72">
        <f>$L$12-G12</f>
        <v>44545</v>
      </c>
      <c r="H10" s="72">
        <f t="shared" ref="H10:K10" si="0">$L$12-H12</f>
        <v>44545</v>
      </c>
      <c r="I10" s="72">
        <f t="shared" si="0"/>
        <v>44545</v>
      </c>
      <c r="J10" s="72">
        <f t="shared" si="0"/>
        <v>44545</v>
      </c>
      <c r="K10" s="72">
        <f t="shared" si="0"/>
        <v>44545</v>
      </c>
      <c r="N10" s="61"/>
      <c r="O10" s="62"/>
    </row>
    <row r="11" spans="1:24" s="60" customFormat="1" ht="16.5" customHeight="1" x14ac:dyDescent="0.25">
      <c r="B11" s="209" t="s">
        <v>23</v>
      </c>
      <c r="C11" s="210"/>
      <c r="D11" s="208" t="s">
        <v>172</v>
      </c>
      <c r="E11" s="208" t="s">
        <v>24</v>
      </c>
      <c r="F11" s="16" t="s">
        <v>25</v>
      </c>
      <c r="G11" s="16" t="s">
        <v>134</v>
      </c>
      <c r="H11" s="16" t="s">
        <v>134</v>
      </c>
      <c r="I11" s="16" t="s">
        <v>134</v>
      </c>
      <c r="J11" s="16" t="s">
        <v>134</v>
      </c>
      <c r="K11" s="16" t="s">
        <v>137</v>
      </c>
      <c r="L11" s="16" t="s">
        <v>26</v>
      </c>
      <c r="M11" s="16" t="s">
        <v>76</v>
      </c>
      <c r="N11" s="16" t="s">
        <v>77</v>
      </c>
      <c r="O11" s="208" t="s">
        <v>142</v>
      </c>
      <c r="P11" s="208" t="s">
        <v>143</v>
      </c>
      <c r="R11" s="16" t="s">
        <v>147</v>
      </c>
      <c r="S11" s="16" t="s">
        <v>148</v>
      </c>
    </row>
    <row r="12" spans="1:24" s="60" customFormat="1" ht="16.5" customHeight="1" x14ac:dyDescent="0.25">
      <c r="B12" s="211"/>
      <c r="C12" s="212"/>
      <c r="D12" s="208"/>
      <c r="E12" s="208"/>
      <c r="F12" s="143">
        <v>44690</v>
      </c>
      <c r="G12" s="69"/>
      <c r="H12" s="69"/>
      <c r="I12" s="69"/>
      <c r="J12" s="69"/>
      <c r="K12" s="69"/>
      <c r="L12" s="71">
        <v>44545</v>
      </c>
      <c r="M12" s="69"/>
      <c r="N12" s="69"/>
      <c r="O12" s="208"/>
      <c r="P12" s="208"/>
      <c r="R12" s="74">
        <v>0.08</v>
      </c>
      <c r="S12" s="73"/>
    </row>
    <row r="13" spans="1:24" s="60" customFormat="1" ht="17" x14ac:dyDescent="0.25">
      <c r="B13" s="141" t="s">
        <v>174</v>
      </c>
      <c r="C13" s="141" t="s">
        <v>228</v>
      </c>
      <c r="D13" s="142" t="s">
        <v>229</v>
      </c>
      <c r="E13" s="142">
        <v>1500000000</v>
      </c>
      <c r="F13" s="142">
        <v>1500000000</v>
      </c>
      <c r="G13" s="130"/>
      <c r="H13" s="130"/>
      <c r="I13" s="130"/>
      <c r="J13" s="130"/>
      <c r="K13" s="132"/>
      <c r="L13" s="130">
        <f>SUM(F13:J13)</f>
        <v>1500000000</v>
      </c>
      <c r="M13" s="129">
        <f t="shared" ref="M13:M16" si="1">(L13/1000000)*-1</f>
        <v>-1500</v>
      </c>
      <c r="N13" s="131">
        <f>L13/$L$17</f>
        <v>7.4999999999999997E-2</v>
      </c>
      <c r="O13" s="64" t="e">
        <f>XIRR(F13:L13,$F$12:$L$12)</f>
        <v>#NUM!</v>
      </c>
      <c r="P13" s="64"/>
      <c r="R13" s="74">
        <v>0.08</v>
      </c>
      <c r="S13" s="73"/>
    </row>
    <row r="14" spans="1:24" s="60" customFormat="1" ht="17" x14ac:dyDescent="0.25">
      <c r="B14" s="141" t="s">
        <v>173</v>
      </c>
      <c r="C14" s="141" t="s">
        <v>230</v>
      </c>
      <c r="D14" s="142" t="s">
        <v>231</v>
      </c>
      <c r="E14" s="142">
        <v>15000000000</v>
      </c>
      <c r="F14" s="142">
        <v>15000000000</v>
      </c>
      <c r="G14" s="130"/>
      <c r="H14" s="130"/>
      <c r="I14" s="130"/>
      <c r="J14" s="130"/>
      <c r="K14" s="132"/>
      <c r="L14" s="130">
        <f t="shared" ref="L14:L16" si="2">SUM(F14:J14)</f>
        <v>15000000000</v>
      </c>
      <c r="M14" s="129">
        <f t="shared" si="1"/>
        <v>-15000</v>
      </c>
      <c r="N14" s="131">
        <f>L14/$L$17</f>
        <v>0.75</v>
      </c>
      <c r="O14" s="64" t="e">
        <f t="shared" ref="O14:O16" si="3">XIRR(F14:L14,$F$12:$L$12)</f>
        <v>#NUM!</v>
      </c>
      <c r="P14" s="127"/>
      <c r="R14" s="127"/>
      <c r="S14" s="128"/>
    </row>
    <row r="15" spans="1:24" s="60" customFormat="1" ht="17" x14ac:dyDescent="0.25">
      <c r="B15" s="141" t="s">
        <v>173</v>
      </c>
      <c r="C15" s="141" t="s">
        <v>230</v>
      </c>
      <c r="D15" s="142" t="s">
        <v>232</v>
      </c>
      <c r="E15" s="142">
        <v>3000000000</v>
      </c>
      <c r="F15" s="142">
        <v>3000000000</v>
      </c>
      <c r="G15" s="130"/>
      <c r="H15" s="130"/>
      <c r="I15" s="130"/>
      <c r="J15" s="130"/>
      <c r="K15" s="132"/>
      <c r="L15" s="130">
        <f t="shared" si="2"/>
        <v>3000000000</v>
      </c>
      <c r="M15" s="129">
        <f t="shared" si="1"/>
        <v>-3000</v>
      </c>
      <c r="N15" s="131">
        <f>L15/$L$17</f>
        <v>0.15</v>
      </c>
      <c r="O15" s="64" t="e">
        <f t="shared" si="3"/>
        <v>#NUM!</v>
      </c>
      <c r="P15" s="74"/>
      <c r="R15" s="74"/>
      <c r="S15" s="73"/>
    </row>
    <row r="16" spans="1:24" s="60" customFormat="1" ht="17" x14ac:dyDescent="0.25">
      <c r="B16" s="141" t="s">
        <v>173</v>
      </c>
      <c r="C16" s="141" t="s">
        <v>230</v>
      </c>
      <c r="D16" s="142" t="s">
        <v>233</v>
      </c>
      <c r="E16" s="142">
        <v>500000000</v>
      </c>
      <c r="F16" s="142">
        <v>500000000</v>
      </c>
      <c r="G16" s="130"/>
      <c r="H16" s="130"/>
      <c r="I16" s="130"/>
      <c r="J16" s="130"/>
      <c r="K16" s="132"/>
      <c r="L16" s="130">
        <f t="shared" si="2"/>
        <v>500000000</v>
      </c>
      <c r="M16" s="129">
        <f t="shared" si="1"/>
        <v>-500</v>
      </c>
      <c r="N16" s="131">
        <f>L16/$L$17</f>
        <v>2.5000000000000001E-2</v>
      </c>
      <c r="O16" s="64" t="e">
        <f t="shared" si="3"/>
        <v>#NUM!</v>
      </c>
      <c r="P16" s="74"/>
      <c r="R16" s="74"/>
      <c r="S16" s="73"/>
    </row>
    <row r="17" spans="2:19" s="60" customFormat="1" ht="17.25" customHeight="1" x14ac:dyDescent="0.25">
      <c r="B17" s="206" t="s">
        <v>27</v>
      </c>
      <c r="C17" s="207"/>
      <c r="D17" s="206"/>
      <c r="E17" s="65">
        <f t="shared" ref="E17:N17" si="4">SUM(E13:E16)</f>
        <v>20000000000</v>
      </c>
      <c r="F17" s="65">
        <f t="shared" si="4"/>
        <v>20000000000</v>
      </c>
      <c r="G17" s="65">
        <f t="shared" si="4"/>
        <v>0</v>
      </c>
      <c r="H17" s="70">
        <f t="shared" si="4"/>
        <v>0</v>
      </c>
      <c r="I17" s="65">
        <f t="shared" si="4"/>
        <v>0</v>
      </c>
      <c r="J17" s="65">
        <f t="shared" si="4"/>
        <v>0</v>
      </c>
      <c r="K17" s="65">
        <f t="shared" si="4"/>
        <v>0</v>
      </c>
      <c r="L17" s="65">
        <f>SUM(L13:L16)</f>
        <v>20000000000</v>
      </c>
      <c r="M17" s="65">
        <f t="shared" si="4"/>
        <v>-20000</v>
      </c>
      <c r="N17" s="66">
        <f t="shared" si="4"/>
        <v>1</v>
      </c>
      <c r="O17" s="63"/>
      <c r="P17" s="63"/>
      <c r="R17" s="73"/>
      <c r="S17" s="73"/>
    </row>
    <row r="18" spans="2:19" s="60" customFormat="1" ht="17" x14ac:dyDescent="0.25">
      <c r="N18" s="61"/>
    </row>
    <row r="19" spans="2:19" s="60" customFormat="1" ht="17" x14ac:dyDescent="0.25">
      <c r="B19" s="109" t="s">
        <v>220</v>
      </c>
      <c r="C19" s="109"/>
      <c r="D19" s="110"/>
      <c r="E19" s="110"/>
      <c r="N19" s="23"/>
    </row>
  </sheetData>
  <mergeCells count="6">
    <mergeCell ref="B17:D17"/>
    <mergeCell ref="P11:P12"/>
    <mergeCell ref="D11:D12"/>
    <mergeCell ref="E11:E12"/>
    <mergeCell ref="O11:O12"/>
    <mergeCell ref="B11:C12"/>
  </mergeCells>
  <phoneticPr fontId="5" type="noConversion"/>
  <dataValidations count="1">
    <dataValidation type="list" allowBlank="1" showInputMessage="1" showErrorMessage="1" sqref="G11:K11" xr:uid="{00000000-0002-0000-0300-000000000000}">
      <formula1>$X$6:$X$8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</vt:i4>
      </vt:variant>
    </vt:vector>
  </HeadingPairs>
  <TitlesOfParts>
    <vt:vector size="14" baseType="lpstr">
      <vt:lpstr>수정된 사항</vt:lpstr>
      <vt:lpstr>펀드 요청자료</vt:lpstr>
      <vt:lpstr>1-1(펀드 BS)</vt:lpstr>
      <vt:lpstr>PEF_BS</vt:lpstr>
      <vt:lpstr>PEF_PL</vt:lpstr>
      <vt:lpstr>1-2(투자자산현황)</vt:lpstr>
      <vt:lpstr>SPC_BS</vt:lpstr>
      <vt:lpstr>SPC_PL</vt:lpstr>
      <vt:lpstr>1-3(출자금현황)</vt:lpstr>
      <vt:lpstr>1-4</vt:lpstr>
      <vt:lpstr>1-5</vt:lpstr>
      <vt:lpstr>2-1(파생발행정보)</vt:lpstr>
      <vt:lpstr>3(평가 숨기기)</vt:lpstr>
      <vt:lpstr>'펀드 요청자료'!Print_Area</vt:lpstr>
    </vt:vector>
  </TitlesOfParts>
  <Company>G&amp;A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G&amp;A</dc:creator>
  <cp:lastModifiedBy>Minhee Jung</cp:lastModifiedBy>
  <cp:lastPrinted>2018-04-25T04:25:16Z</cp:lastPrinted>
  <dcterms:created xsi:type="dcterms:W3CDTF">2006-05-16T01:33:55Z</dcterms:created>
  <dcterms:modified xsi:type="dcterms:W3CDTF">2024-05-24T05:50:56Z</dcterms:modified>
</cp:coreProperties>
</file>