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smchoi23\Desktop\Valuation\"/>
    </mc:Choice>
  </mc:AlternateContent>
  <bookViews>
    <workbookView xWindow="0" yWindow="0" windowWidth="28800" windowHeight="10950" activeTab="1"/>
  </bookViews>
  <sheets>
    <sheet name="영구성장률 순서도" sheetId="7" r:id="rId1"/>
    <sheet name="(적용용)업종별_성장률" sheetId="4" r:id="rId2"/>
    <sheet name="SUMMARY" sheetId="5" r:id="rId3"/>
    <sheet name="&gt;" sheetId="6" r:id="rId4"/>
    <sheet name="ROE" sheetId="3" r:id="rId5"/>
    <sheet name="payoutRatio" sheetId="2" r:id="rId6"/>
    <sheet name="RawData" sheetId="1" r:id="rId7"/>
    <sheet name="금융기관_성장률" sheetId="8" r:id="rId8"/>
  </sheets>
  <definedNames>
    <definedName name="_xlnm._FilterDatabase" localSheetId="1" hidden="1">'(적용용)업종별_성장률'!$A$2:$X$142</definedName>
    <definedName name="ExternalData_1" localSheetId="5" hidden="1">payoutRatio!$A$1:$M$279</definedName>
    <definedName name="ExternalData_1" localSheetId="4" hidden="1">ROE!$A$1:$M$141</definedName>
    <definedName name="_xlnm.Print_Area" localSheetId="0">'영구성장률 순서도'!$A$1:$M$50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2" i="4" l="1"/>
  <c r="M142" i="4"/>
  <c r="L142" i="4"/>
  <c r="K142" i="4"/>
  <c r="J142" i="4"/>
  <c r="I142" i="4"/>
  <c r="H142" i="4"/>
  <c r="G142" i="4"/>
  <c r="F142" i="4"/>
  <c r="E142" i="4"/>
  <c r="D142" i="4"/>
  <c r="N141" i="4"/>
  <c r="M141" i="4"/>
  <c r="L141" i="4"/>
  <c r="K141" i="4"/>
  <c r="J141" i="4"/>
  <c r="I141" i="4"/>
  <c r="H141" i="4"/>
  <c r="G141" i="4"/>
  <c r="F141" i="4"/>
  <c r="E141" i="4"/>
  <c r="D141" i="4"/>
  <c r="N140" i="4"/>
  <c r="M140" i="4"/>
  <c r="L140" i="4"/>
  <c r="K140" i="4"/>
  <c r="J140" i="4"/>
  <c r="I140" i="4"/>
  <c r="H140" i="4"/>
  <c r="G140" i="4"/>
  <c r="F140" i="4"/>
  <c r="E140" i="4"/>
  <c r="D140" i="4"/>
  <c r="N139" i="4"/>
  <c r="M139" i="4"/>
  <c r="L139" i="4"/>
  <c r="K139" i="4"/>
  <c r="J139" i="4"/>
  <c r="I139" i="4"/>
  <c r="H139" i="4"/>
  <c r="G139" i="4"/>
  <c r="F139" i="4"/>
  <c r="E139" i="4"/>
  <c r="D139" i="4"/>
  <c r="N138" i="4"/>
  <c r="M138" i="4"/>
  <c r="L138" i="4"/>
  <c r="K138" i="4"/>
  <c r="J138" i="4"/>
  <c r="I138" i="4"/>
  <c r="H138" i="4"/>
  <c r="G138" i="4"/>
  <c r="F138" i="4"/>
  <c r="E138" i="4"/>
  <c r="D138" i="4"/>
  <c r="N137" i="4"/>
  <c r="M137" i="4"/>
  <c r="L137" i="4"/>
  <c r="K137" i="4"/>
  <c r="J137" i="4"/>
  <c r="I137" i="4"/>
  <c r="H137" i="4"/>
  <c r="G137" i="4"/>
  <c r="F137" i="4"/>
  <c r="E137" i="4"/>
  <c r="D137" i="4"/>
  <c r="N136" i="4"/>
  <c r="M136" i="4"/>
  <c r="L136" i="4"/>
  <c r="K136" i="4"/>
  <c r="J136" i="4"/>
  <c r="I136" i="4"/>
  <c r="H136" i="4"/>
  <c r="G136" i="4"/>
  <c r="F136" i="4"/>
  <c r="E136" i="4"/>
  <c r="D136" i="4"/>
  <c r="N135" i="4"/>
  <c r="M135" i="4"/>
  <c r="L135" i="4"/>
  <c r="K135" i="4"/>
  <c r="J135" i="4"/>
  <c r="I135" i="4"/>
  <c r="H135" i="4"/>
  <c r="G135" i="4"/>
  <c r="F135" i="4"/>
  <c r="E135" i="4"/>
  <c r="D135" i="4"/>
  <c r="N134" i="4"/>
  <c r="M134" i="4"/>
  <c r="L134" i="4"/>
  <c r="K134" i="4"/>
  <c r="J134" i="4"/>
  <c r="I134" i="4"/>
  <c r="H134" i="4"/>
  <c r="G134" i="4"/>
  <c r="F134" i="4"/>
  <c r="E134" i="4"/>
  <c r="D134" i="4"/>
  <c r="N133" i="4"/>
  <c r="M133" i="4"/>
  <c r="L133" i="4"/>
  <c r="K133" i="4"/>
  <c r="J133" i="4"/>
  <c r="I133" i="4"/>
  <c r="H133" i="4"/>
  <c r="G133" i="4"/>
  <c r="F133" i="4"/>
  <c r="E133" i="4"/>
  <c r="D133" i="4"/>
  <c r="N132" i="4"/>
  <c r="M132" i="4"/>
  <c r="L132" i="4"/>
  <c r="K132" i="4"/>
  <c r="J132" i="4"/>
  <c r="I132" i="4"/>
  <c r="H132" i="4"/>
  <c r="G132" i="4"/>
  <c r="F132" i="4"/>
  <c r="E132" i="4"/>
  <c r="D132" i="4"/>
  <c r="N131" i="4"/>
  <c r="M131" i="4"/>
  <c r="L131" i="4"/>
  <c r="K131" i="4"/>
  <c r="J131" i="4"/>
  <c r="I131" i="4"/>
  <c r="H131" i="4"/>
  <c r="G131" i="4"/>
  <c r="F131" i="4"/>
  <c r="E131" i="4"/>
  <c r="D131" i="4"/>
  <c r="N130" i="4"/>
  <c r="M130" i="4"/>
  <c r="L130" i="4"/>
  <c r="K130" i="4"/>
  <c r="J130" i="4"/>
  <c r="I130" i="4"/>
  <c r="H130" i="4"/>
  <c r="G130" i="4"/>
  <c r="F130" i="4"/>
  <c r="E130" i="4"/>
  <c r="D130" i="4"/>
  <c r="N129" i="4"/>
  <c r="M129" i="4"/>
  <c r="L129" i="4"/>
  <c r="K129" i="4"/>
  <c r="J129" i="4"/>
  <c r="I129" i="4"/>
  <c r="H129" i="4"/>
  <c r="G129" i="4"/>
  <c r="F129" i="4"/>
  <c r="E129" i="4"/>
  <c r="D129" i="4"/>
  <c r="N128" i="4"/>
  <c r="M128" i="4"/>
  <c r="L128" i="4"/>
  <c r="K128" i="4"/>
  <c r="J128" i="4"/>
  <c r="I128" i="4"/>
  <c r="H128" i="4"/>
  <c r="G128" i="4"/>
  <c r="F128" i="4"/>
  <c r="E128" i="4"/>
  <c r="D128" i="4"/>
  <c r="N127" i="4"/>
  <c r="M127" i="4"/>
  <c r="L127" i="4"/>
  <c r="K127" i="4"/>
  <c r="J127" i="4"/>
  <c r="I127" i="4"/>
  <c r="H127" i="4"/>
  <c r="G127" i="4"/>
  <c r="F127" i="4"/>
  <c r="E127" i="4"/>
  <c r="D127" i="4"/>
  <c r="N126" i="4"/>
  <c r="M126" i="4"/>
  <c r="L126" i="4"/>
  <c r="K126" i="4"/>
  <c r="J126" i="4"/>
  <c r="I126" i="4"/>
  <c r="H126" i="4"/>
  <c r="G126" i="4"/>
  <c r="F126" i="4"/>
  <c r="E126" i="4"/>
  <c r="D126" i="4"/>
  <c r="N125" i="4"/>
  <c r="M125" i="4"/>
  <c r="L125" i="4"/>
  <c r="K125" i="4"/>
  <c r="J125" i="4"/>
  <c r="I125" i="4"/>
  <c r="H125" i="4"/>
  <c r="G125" i="4"/>
  <c r="F125" i="4"/>
  <c r="E125" i="4"/>
  <c r="D125" i="4"/>
  <c r="N124" i="4"/>
  <c r="M124" i="4"/>
  <c r="L124" i="4"/>
  <c r="K124" i="4"/>
  <c r="J124" i="4"/>
  <c r="I124" i="4"/>
  <c r="H124" i="4"/>
  <c r="G124" i="4"/>
  <c r="F124" i="4"/>
  <c r="E124" i="4"/>
  <c r="D124" i="4"/>
  <c r="N123" i="4"/>
  <c r="M123" i="4"/>
  <c r="L123" i="4"/>
  <c r="K123" i="4"/>
  <c r="J123" i="4"/>
  <c r="I123" i="4"/>
  <c r="H123" i="4"/>
  <c r="G123" i="4"/>
  <c r="F123" i="4"/>
  <c r="E123" i="4"/>
  <c r="D123" i="4"/>
  <c r="N122" i="4"/>
  <c r="M122" i="4"/>
  <c r="L122" i="4"/>
  <c r="K122" i="4"/>
  <c r="J122" i="4"/>
  <c r="I122" i="4"/>
  <c r="H122" i="4"/>
  <c r="G122" i="4"/>
  <c r="F122" i="4"/>
  <c r="E122" i="4"/>
  <c r="D122" i="4"/>
  <c r="N121" i="4"/>
  <c r="M121" i="4"/>
  <c r="L121" i="4"/>
  <c r="K121" i="4"/>
  <c r="J121" i="4"/>
  <c r="I121" i="4"/>
  <c r="H121" i="4"/>
  <c r="G121" i="4"/>
  <c r="F121" i="4"/>
  <c r="E121" i="4"/>
  <c r="D121" i="4"/>
  <c r="N120" i="4"/>
  <c r="M120" i="4"/>
  <c r="L120" i="4"/>
  <c r="K120" i="4"/>
  <c r="J120" i="4"/>
  <c r="I120" i="4"/>
  <c r="H120" i="4"/>
  <c r="G120" i="4"/>
  <c r="F120" i="4"/>
  <c r="E120" i="4"/>
  <c r="D120" i="4"/>
  <c r="N119" i="4"/>
  <c r="M119" i="4"/>
  <c r="L119" i="4"/>
  <c r="K119" i="4"/>
  <c r="J119" i="4"/>
  <c r="I119" i="4"/>
  <c r="H119" i="4"/>
  <c r="G119" i="4"/>
  <c r="F119" i="4"/>
  <c r="E119" i="4"/>
  <c r="D119" i="4"/>
  <c r="N118" i="4"/>
  <c r="M118" i="4"/>
  <c r="L118" i="4"/>
  <c r="K118" i="4"/>
  <c r="J118" i="4"/>
  <c r="I118" i="4"/>
  <c r="H118" i="4"/>
  <c r="G118" i="4"/>
  <c r="F118" i="4"/>
  <c r="E118" i="4"/>
  <c r="D118" i="4"/>
  <c r="N117" i="4"/>
  <c r="M117" i="4"/>
  <c r="L117" i="4"/>
  <c r="K117" i="4"/>
  <c r="J117" i="4"/>
  <c r="I117" i="4"/>
  <c r="H117" i="4"/>
  <c r="G117" i="4"/>
  <c r="F117" i="4"/>
  <c r="E117" i="4"/>
  <c r="D117" i="4"/>
  <c r="N116" i="4"/>
  <c r="M116" i="4"/>
  <c r="L116" i="4"/>
  <c r="K116" i="4"/>
  <c r="J116" i="4"/>
  <c r="I116" i="4"/>
  <c r="H116" i="4"/>
  <c r="G116" i="4"/>
  <c r="F116" i="4"/>
  <c r="E116" i="4"/>
  <c r="D116" i="4"/>
  <c r="N115" i="4"/>
  <c r="M115" i="4"/>
  <c r="L115" i="4"/>
  <c r="K115" i="4"/>
  <c r="J115" i="4"/>
  <c r="I115" i="4"/>
  <c r="H115" i="4"/>
  <c r="G115" i="4"/>
  <c r="F115" i="4"/>
  <c r="E115" i="4"/>
  <c r="D115" i="4"/>
  <c r="N114" i="4"/>
  <c r="M114" i="4"/>
  <c r="L114" i="4"/>
  <c r="K114" i="4"/>
  <c r="J114" i="4"/>
  <c r="I114" i="4"/>
  <c r="H114" i="4"/>
  <c r="G114" i="4"/>
  <c r="F114" i="4"/>
  <c r="E114" i="4"/>
  <c r="D114" i="4"/>
  <c r="N113" i="4"/>
  <c r="M113" i="4"/>
  <c r="L113" i="4"/>
  <c r="K113" i="4"/>
  <c r="J113" i="4"/>
  <c r="I113" i="4"/>
  <c r="H113" i="4"/>
  <c r="G113" i="4"/>
  <c r="F113" i="4"/>
  <c r="E113" i="4"/>
  <c r="D113" i="4"/>
  <c r="N112" i="4"/>
  <c r="M112" i="4"/>
  <c r="L112" i="4"/>
  <c r="K112" i="4"/>
  <c r="J112" i="4"/>
  <c r="I112" i="4"/>
  <c r="H112" i="4"/>
  <c r="G112" i="4"/>
  <c r="F112" i="4"/>
  <c r="E112" i="4"/>
  <c r="D112" i="4"/>
  <c r="N111" i="4"/>
  <c r="M111" i="4"/>
  <c r="L111" i="4"/>
  <c r="K111" i="4"/>
  <c r="J111" i="4"/>
  <c r="I111" i="4"/>
  <c r="H111" i="4"/>
  <c r="G111" i="4"/>
  <c r="F111" i="4"/>
  <c r="E111" i="4"/>
  <c r="D111" i="4"/>
  <c r="N110" i="4"/>
  <c r="M110" i="4"/>
  <c r="L110" i="4"/>
  <c r="K110" i="4"/>
  <c r="J110" i="4"/>
  <c r="I110" i="4"/>
  <c r="H110" i="4"/>
  <c r="G110" i="4"/>
  <c r="F110" i="4"/>
  <c r="E110" i="4"/>
  <c r="D110" i="4"/>
  <c r="N109" i="4"/>
  <c r="M109" i="4"/>
  <c r="L109" i="4"/>
  <c r="K109" i="4"/>
  <c r="J109" i="4"/>
  <c r="I109" i="4"/>
  <c r="H109" i="4"/>
  <c r="G109" i="4"/>
  <c r="F109" i="4"/>
  <c r="E109" i="4"/>
  <c r="D109" i="4"/>
  <c r="N108" i="4"/>
  <c r="M108" i="4"/>
  <c r="L108" i="4"/>
  <c r="K108" i="4"/>
  <c r="J108" i="4"/>
  <c r="I108" i="4"/>
  <c r="H108" i="4"/>
  <c r="G108" i="4"/>
  <c r="F108" i="4"/>
  <c r="E108" i="4"/>
  <c r="D108" i="4"/>
  <c r="N107" i="4"/>
  <c r="M107" i="4"/>
  <c r="L107" i="4"/>
  <c r="K107" i="4"/>
  <c r="J107" i="4"/>
  <c r="I107" i="4"/>
  <c r="H107" i="4"/>
  <c r="G107" i="4"/>
  <c r="F107" i="4"/>
  <c r="E107" i="4"/>
  <c r="D107" i="4"/>
  <c r="N106" i="4"/>
  <c r="M106" i="4"/>
  <c r="L106" i="4"/>
  <c r="K106" i="4"/>
  <c r="J106" i="4"/>
  <c r="I106" i="4"/>
  <c r="H106" i="4"/>
  <c r="G106" i="4"/>
  <c r="F106" i="4"/>
  <c r="E106" i="4"/>
  <c r="D106" i="4"/>
  <c r="N105" i="4"/>
  <c r="M105" i="4"/>
  <c r="L105" i="4"/>
  <c r="K105" i="4"/>
  <c r="J105" i="4"/>
  <c r="I105" i="4"/>
  <c r="H105" i="4"/>
  <c r="G105" i="4"/>
  <c r="F105" i="4"/>
  <c r="E105" i="4"/>
  <c r="D105" i="4"/>
  <c r="N104" i="4"/>
  <c r="M104" i="4"/>
  <c r="L104" i="4"/>
  <c r="K104" i="4"/>
  <c r="J104" i="4"/>
  <c r="I104" i="4"/>
  <c r="H104" i="4"/>
  <c r="G104" i="4"/>
  <c r="F104" i="4"/>
  <c r="E104" i="4"/>
  <c r="D104" i="4"/>
  <c r="N103" i="4"/>
  <c r="M103" i="4"/>
  <c r="L103" i="4"/>
  <c r="K103" i="4"/>
  <c r="J103" i="4"/>
  <c r="I103" i="4"/>
  <c r="H103" i="4"/>
  <c r="G103" i="4"/>
  <c r="F103" i="4"/>
  <c r="E103" i="4"/>
  <c r="D103" i="4"/>
  <c r="N102" i="4"/>
  <c r="M102" i="4"/>
  <c r="L102" i="4"/>
  <c r="K102" i="4"/>
  <c r="J102" i="4"/>
  <c r="I102" i="4"/>
  <c r="H102" i="4"/>
  <c r="G102" i="4"/>
  <c r="F102" i="4"/>
  <c r="E102" i="4"/>
  <c r="D102" i="4"/>
  <c r="N101" i="4"/>
  <c r="M101" i="4"/>
  <c r="L101" i="4"/>
  <c r="K101" i="4"/>
  <c r="J101" i="4"/>
  <c r="I101" i="4"/>
  <c r="H101" i="4"/>
  <c r="G101" i="4"/>
  <c r="F101" i="4"/>
  <c r="E101" i="4"/>
  <c r="D101" i="4"/>
  <c r="N100" i="4"/>
  <c r="M100" i="4"/>
  <c r="L100" i="4"/>
  <c r="K100" i="4"/>
  <c r="J100" i="4"/>
  <c r="I100" i="4"/>
  <c r="H100" i="4"/>
  <c r="G100" i="4"/>
  <c r="F100" i="4"/>
  <c r="E100" i="4"/>
  <c r="D100" i="4"/>
  <c r="N99" i="4"/>
  <c r="M99" i="4"/>
  <c r="L99" i="4"/>
  <c r="K99" i="4"/>
  <c r="J99" i="4"/>
  <c r="I99" i="4"/>
  <c r="H99" i="4"/>
  <c r="G99" i="4"/>
  <c r="F99" i="4"/>
  <c r="E99" i="4"/>
  <c r="D99" i="4"/>
  <c r="N98" i="4"/>
  <c r="M98" i="4"/>
  <c r="L98" i="4"/>
  <c r="K98" i="4"/>
  <c r="J98" i="4"/>
  <c r="I98" i="4"/>
  <c r="H98" i="4"/>
  <c r="G98" i="4"/>
  <c r="F98" i="4"/>
  <c r="E98" i="4"/>
  <c r="D98" i="4"/>
  <c r="N97" i="4"/>
  <c r="M97" i="4"/>
  <c r="L97" i="4"/>
  <c r="K97" i="4"/>
  <c r="J97" i="4"/>
  <c r="I97" i="4"/>
  <c r="H97" i="4"/>
  <c r="G97" i="4"/>
  <c r="F97" i="4"/>
  <c r="E97" i="4"/>
  <c r="D97" i="4"/>
  <c r="N96" i="4"/>
  <c r="M96" i="4"/>
  <c r="L96" i="4"/>
  <c r="K96" i="4"/>
  <c r="J96" i="4"/>
  <c r="I96" i="4"/>
  <c r="H96" i="4"/>
  <c r="G96" i="4"/>
  <c r="F96" i="4"/>
  <c r="E96" i="4"/>
  <c r="D96" i="4"/>
  <c r="N95" i="4"/>
  <c r="M95" i="4"/>
  <c r="L95" i="4"/>
  <c r="K95" i="4"/>
  <c r="J95" i="4"/>
  <c r="I95" i="4"/>
  <c r="H95" i="4"/>
  <c r="G95" i="4"/>
  <c r="F95" i="4"/>
  <c r="E95" i="4"/>
  <c r="D95" i="4"/>
  <c r="N94" i="4"/>
  <c r="M94" i="4"/>
  <c r="L94" i="4"/>
  <c r="K94" i="4"/>
  <c r="J94" i="4"/>
  <c r="I94" i="4"/>
  <c r="H94" i="4"/>
  <c r="G94" i="4"/>
  <c r="F94" i="4"/>
  <c r="E94" i="4"/>
  <c r="D94" i="4"/>
  <c r="N93" i="4"/>
  <c r="M93" i="4"/>
  <c r="L93" i="4"/>
  <c r="K93" i="4"/>
  <c r="J93" i="4"/>
  <c r="I93" i="4"/>
  <c r="H93" i="4"/>
  <c r="G93" i="4"/>
  <c r="F93" i="4"/>
  <c r="E93" i="4"/>
  <c r="D93" i="4"/>
  <c r="N92" i="4"/>
  <c r="M92" i="4"/>
  <c r="L92" i="4"/>
  <c r="K92" i="4"/>
  <c r="J92" i="4"/>
  <c r="I92" i="4"/>
  <c r="H92" i="4"/>
  <c r="G92" i="4"/>
  <c r="F92" i="4"/>
  <c r="E92" i="4"/>
  <c r="D92" i="4"/>
  <c r="N91" i="4"/>
  <c r="M91" i="4"/>
  <c r="L91" i="4"/>
  <c r="K91" i="4"/>
  <c r="J91" i="4"/>
  <c r="I91" i="4"/>
  <c r="H91" i="4"/>
  <c r="G91" i="4"/>
  <c r="F91" i="4"/>
  <c r="E91" i="4"/>
  <c r="D91" i="4"/>
  <c r="N90" i="4"/>
  <c r="M90" i="4"/>
  <c r="L90" i="4"/>
  <c r="K90" i="4"/>
  <c r="J90" i="4"/>
  <c r="I90" i="4"/>
  <c r="H90" i="4"/>
  <c r="G90" i="4"/>
  <c r="F90" i="4"/>
  <c r="E90" i="4"/>
  <c r="D90" i="4"/>
  <c r="N89" i="4"/>
  <c r="M89" i="4"/>
  <c r="L89" i="4"/>
  <c r="K89" i="4"/>
  <c r="J89" i="4"/>
  <c r="I89" i="4"/>
  <c r="H89" i="4"/>
  <c r="G89" i="4"/>
  <c r="F89" i="4"/>
  <c r="E89" i="4"/>
  <c r="D89" i="4"/>
  <c r="N88" i="4"/>
  <c r="M88" i="4"/>
  <c r="L88" i="4"/>
  <c r="K88" i="4"/>
  <c r="J88" i="4"/>
  <c r="I88" i="4"/>
  <c r="H88" i="4"/>
  <c r="G88" i="4"/>
  <c r="F88" i="4"/>
  <c r="E88" i="4"/>
  <c r="D88" i="4"/>
  <c r="N87" i="4"/>
  <c r="M87" i="4"/>
  <c r="L87" i="4"/>
  <c r="K87" i="4"/>
  <c r="J87" i="4"/>
  <c r="I87" i="4"/>
  <c r="H87" i="4"/>
  <c r="G87" i="4"/>
  <c r="F87" i="4"/>
  <c r="E87" i="4"/>
  <c r="D87" i="4"/>
  <c r="N86" i="4"/>
  <c r="M86" i="4"/>
  <c r="L86" i="4"/>
  <c r="K86" i="4"/>
  <c r="J86" i="4"/>
  <c r="I86" i="4"/>
  <c r="H86" i="4"/>
  <c r="G86" i="4"/>
  <c r="F86" i="4"/>
  <c r="E86" i="4"/>
  <c r="D86" i="4"/>
  <c r="N85" i="4"/>
  <c r="M85" i="4"/>
  <c r="L85" i="4"/>
  <c r="K85" i="4"/>
  <c r="J85" i="4"/>
  <c r="I85" i="4"/>
  <c r="H85" i="4"/>
  <c r="G85" i="4"/>
  <c r="F85" i="4"/>
  <c r="E85" i="4"/>
  <c r="D85" i="4"/>
  <c r="N84" i="4"/>
  <c r="M84" i="4"/>
  <c r="L84" i="4"/>
  <c r="K84" i="4"/>
  <c r="J84" i="4"/>
  <c r="I84" i="4"/>
  <c r="H84" i="4"/>
  <c r="G84" i="4"/>
  <c r="F84" i="4"/>
  <c r="E84" i="4"/>
  <c r="D84" i="4"/>
  <c r="N83" i="4"/>
  <c r="M83" i="4"/>
  <c r="L83" i="4"/>
  <c r="K83" i="4"/>
  <c r="J83" i="4"/>
  <c r="I83" i="4"/>
  <c r="H83" i="4"/>
  <c r="G83" i="4"/>
  <c r="F83" i="4"/>
  <c r="E83" i="4"/>
  <c r="D83" i="4"/>
  <c r="N82" i="4"/>
  <c r="M82" i="4"/>
  <c r="L82" i="4"/>
  <c r="K82" i="4"/>
  <c r="J82" i="4"/>
  <c r="I82" i="4"/>
  <c r="H82" i="4"/>
  <c r="G82" i="4"/>
  <c r="F82" i="4"/>
  <c r="E82" i="4"/>
  <c r="D82" i="4"/>
  <c r="N81" i="4"/>
  <c r="M81" i="4"/>
  <c r="L81" i="4"/>
  <c r="K81" i="4"/>
  <c r="J81" i="4"/>
  <c r="I81" i="4"/>
  <c r="H81" i="4"/>
  <c r="G81" i="4"/>
  <c r="F81" i="4"/>
  <c r="E81" i="4"/>
  <c r="D81" i="4"/>
  <c r="N80" i="4"/>
  <c r="M80" i="4"/>
  <c r="L80" i="4"/>
  <c r="K80" i="4"/>
  <c r="J80" i="4"/>
  <c r="I80" i="4"/>
  <c r="H80" i="4"/>
  <c r="G80" i="4"/>
  <c r="F80" i="4"/>
  <c r="E80" i="4"/>
  <c r="D80" i="4"/>
  <c r="N79" i="4"/>
  <c r="M79" i="4"/>
  <c r="L79" i="4"/>
  <c r="K79" i="4"/>
  <c r="J79" i="4"/>
  <c r="I79" i="4"/>
  <c r="H79" i="4"/>
  <c r="G79" i="4"/>
  <c r="F79" i="4"/>
  <c r="E79" i="4"/>
  <c r="D79" i="4"/>
  <c r="N78" i="4"/>
  <c r="M78" i="4"/>
  <c r="L78" i="4"/>
  <c r="K78" i="4"/>
  <c r="J78" i="4"/>
  <c r="I78" i="4"/>
  <c r="H78" i="4"/>
  <c r="G78" i="4"/>
  <c r="F78" i="4"/>
  <c r="E78" i="4"/>
  <c r="D78" i="4"/>
  <c r="N77" i="4"/>
  <c r="M77" i="4"/>
  <c r="L77" i="4"/>
  <c r="K77" i="4"/>
  <c r="J77" i="4"/>
  <c r="I77" i="4"/>
  <c r="H77" i="4"/>
  <c r="G77" i="4"/>
  <c r="F77" i="4"/>
  <c r="E77" i="4"/>
  <c r="D77" i="4"/>
  <c r="N76" i="4"/>
  <c r="M76" i="4"/>
  <c r="L76" i="4"/>
  <c r="K76" i="4"/>
  <c r="J76" i="4"/>
  <c r="I76" i="4"/>
  <c r="H76" i="4"/>
  <c r="G76" i="4"/>
  <c r="F76" i="4"/>
  <c r="E76" i="4"/>
  <c r="D76" i="4"/>
  <c r="N75" i="4"/>
  <c r="M75" i="4"/>
  <c r="L75" i="4"/>
  <c r="K75" i="4"/>
  <c r="J75" i="4"/>
  <c r="I75" i="4"/>
  <c r="H75" i="4"/>
  <c r="G75" i="4"/>
  <c r="F75" i="4"/>
  <c r="E75" i="4"/>
  <c r="D75" i="4"/>
  <c r="N74" i="4"/>
  <c r="M74" i="4"/>
  <c r="L74" i="4"/>
  <c r="K74" i="4"/>
  <c r="J74" i="4"/>
  <c r="I74" i="4"/>
  <c r="H74" i="4"/>
  <c r="G74" i="4"/>
  <c r="F74" i="4"/>
  <c r="E74" i="4"/>
  <c r="D74" i="4"/>
  <c r="N73" i="4"/>
  <c r="M73" i="4"/>
  <c r="L73" i="4"/>
  <c r="K73" i="4"/>
  <c r="J73" i="4"/>
  <c r="I73" i="4"/>
  <c r="H73" i="4"/>
  <c r="G73" i="4"/>
  <c r="F73" i="4"/>
  <c r="E73" i="4"/>
  <c r="D73" i="4"/>
  <c r="N72" i="4"/>
  <c r="M72" i="4"/>
  <c r="L72" i="4"/>
  <c r="K72" i="4"/>
  <c r="J72" i="4"/>
  <c r="I72" i="4"/>
  <c r="H72" i="4"/>
  <c r="G72" i="4"/>
  <c r="F72" i="4"/>
  <c r="E72" i="4"/>
  <c r="D72" i="4"/>
  <c r="N71" i="4"/>
  <c r="M71" i="4"/>
  <c r="L71" i="4"/>
  <c r="K71" i="4"/>
  <c r="J71" i="4"/>
  <c r="I71" i="4"/>
  <c r="H71" i="4"/>
  <c r="G71" i="4"/>
  <c r="F71" i="4"/>
  <c r="E71" i="4"/>
  <c r="D71" i="4"/>
  <c r="N70" i="4"/>
  <c r="M70" i="4"/>
  <c r="L70" i="4"/>
  <c r="K70" i="4"/>
  <c r="J70" i="4"/>
  <c r="I70" i="4"/>
  <c r="H70" i="4"/>
  <c r="G70" i="4"/>
  <c r="F70" i="4"/>
  <c r="E70" i="4"/>
  <c r="D70" i="4"/>
  <c r="N69" i="4"/>
  <c r="M69" i="4"/>
  <c r="L69" i="4"/>
  <c r="K69" i="4"/>
  <c r="J69" i="4"/>
  <c r="I69" i="4"/>
  <c r="H69" i="4"/>
  <c r="G69" i="4"/>
  <c r="F69" i="4"/>
  <c r="E69" i="4"/>
  <c r="D69" i="4"/>
  <c r="N68" i="4"/>
  <c r="M68" i="4"/>
  <c r="L68" i="4"/>
  <c r="K68" i="4"/>
  <c r="J68" i="4"/>
  <c r="I68" i="4"/>
  <c r="H68" i="4"/>
  <c r="G68" i="4"/>
  <c r="F68" i="4"/>
  <c r="E68" i="4"/>
  <c r="D68" i="4"/>
  <c r="N67" i="4"/>
  <c r="M67" i="4"/>
  <c r="L67" i="4"/>
  <c r="K67" i="4"/>
  <c r="J67" i="4"/>
  <c r="I67" i="4"/>
  <c r="H67" i="4"/>
  <c r="G67" i="4"/>
  <c r="F67" i="4"/>
  <c r="E67" i="4"/>
  <c r="D67" i="4"/>
  <c r="N66" i="4"/>
  <c r="M66" i="4"/>
  <c r="L66" i="4"/>
  <c r="K66" i="4"/>
  <c r="J66" i="4"/>
  <c r="I66" i="4"/>
  <c r="H66" i="4"/>
  <c r="G66" i="4"/>
  <c r="F66" i="4"/>
  <c r="E66" i="4"/>
  <c r="D66" i="4"/>
  <c r="N65" i="4"/>
  <c r="M65" i="4"/>
  <c r="L65" i="4"/>
  <c r="K65" i="4"/>
  <c r="J65" i="4"/>
  <c r="I65" i="4"/>
  <c r="H65" i="4"/>
  <c r="G65" i="4"/>
  <c r="F65" i="4"/>
  <c r="E65" i="4"/>
  <c r="D65" i="4"/>
  <c r="N64" i="4"/>
  <c r="M64" i="4"/>
  <c r="L64" i="4"/>
  <c r="K64" i="4"/>
  <c r="J64" i="4"/>
  <c r="I64" i="4"/>
  <c r="H64" i="4"/>
  <c r="G64" i="4"/>
  <c r="F64" i="4"/>
  <c r="E64" i="4"/>
  <c r="D64" i="4"/>
  <c r="N63" i="4"/>
  <c r="M63" i="4"/>
  <c r="L63" i="4"/>
  <c r="K63" i="4"/>
  <c r="J63" i="4"/>
  <c r="I63" i="4"/>
  <c r="H63" i="4"/>
  <c r="G63" i="4"/>
  <c r="F63" i="4"/>
  <c r="E63" i="4"/>
  <c r="D63" i="4"/>
  <c r="N62" i="4"/>
  <c r="M62" i="4"/>
  <c r="L62" i="4"/>
  <c r="K62" i="4"/>
  <c r="J62" i="4"/>
  <c r="I62" i="4"/>
  <c r="H62" i="4"/>
  <c r="G62" i="4"/>
  <c r="F62" i="4"/>
  <c r="E62" i="4"/>
  <c r="D62" i="4"/>
  <c r="N61" i="4"/>
  <c r="M61" i="4"/>
  <c r="L61" i="4"/>
  <c r="K61" i="4"/>
  <c r="J61" i="4"/>
  <c r="I61" i="4"/>
  <c r="H61" i="4"/>
  <c r="G61" i="4"/>
  <c r="F61" i="4"/>
  <c r="E61" i="4"/>
  <c r="D61" i="4"/>
  <c r="N60" i="4"/>
  <c r="M60" i="4"/>
  <c r="L60" i="4"/>
  <c r="K60" i="4"/>
  <c r="J60" i="4"/>
  <c r="I60" i="4"/>
  <c r="H60" i="4"/>
  <c r="G60" i="4"/>
  <c r="F60" i="4"/>
  <c r="E60" i="4"/>
  <c r="D60" i="4"/>
  <c r="N59" i="4"/>
  <c r="M59" i="4"/>
  <c r="L59" i="4"/>
  <c r="K59" i="4"/>
  <c r="J59" i="4"/>
  <c r="I59" i="4"/>
  <c r="H59" i="4"/>
  <c r="G59" i="4"/>
  <c r="F59" i="4"/>
  <c r="E59" i="4"/>
  <c r="D59" i="4"/>
  <c r="N58" i="4"/>
  <c r="M58" i="4"/>
  <c r="L58" i="4"/>
  <c r="K58" i="4"/>
  <c r="J58" i="4"/>
  <c r="I58" i="4"/>
  <c r="H58" i="4"/>
  <c r="G58" i="4"/>
  <c r="F58" i="4"/>
  <c r="E58" i="4"/>
  <c r="D58" i="4"/>
  <c r="N57" i="4"/>
  <c r="M57" i="4"/>
  <c r="L57" i="4"/>
  <c r="K57" i="4"/>
  <c r="J57" i="4"/>
  <c r="I57" i="4"/>
  <c r="H57" i="4"/>
  <c r="G57" i="4"/>
  <c r="F57" i="4"/>
  <c r="E57" i="4"/>
  <c r="D57" i="4"/>
  <c r="N56" i="4"/>
  <c r="M56" i="4"/>
  <c r="L56" i="4"/>
  <c r="K56" i="4"/>
  <c r="J56" i="4"/>
  <c r="I56" i="4"/>
  <c r="H56" i="4"/>
  <c r="G56" i="4"/>
  <c r="F56" i="4"/>
  <c r="E56" i="4"/>
  <c r="D56" i="4"/>
  <c r="N55" i="4"/>
  <c r="M55" i="4"/>
  <c r="L55" i="4"/>
  <c r="K55" i="4"/>
  <c r="J55" i="4"/>
  <c r="I55" i="4"/>
  <c r="H55" i="4"/>
  <c r="G55" i="4"/>
  <c r="F55" i="4"/>
  <c r="E55" i="4"/>
  <c r="D55" i="4"/>
  <c r="N54" i="4"/>
  <c r="M54" i="4"/>
  <c r="L54" i="4"/>
  <c r="K54" i="4"/>
  <c r="J54" i="4"/>
  <c r="I54" i="4"/>
  <c r="H54" i="4"/>
  <c r="G54" i="4"/>
  <c r="F54" i="4"/>
  <c r="E54" i="4"/>
  <c r="D54" i="4"/>
  <c r="N53" i="4"/>
  <c r="M53" i="4"/>
  <c r="L53" i="4"/>
  <c r="K53" i="4"/>
  <c r="J53" i="4"/>
  <c r="I53" i="4"/>
  <c r="H53" i="4"/>
  <c r="G53" i="4"/>
  <c r="F53" i="4"/>
  <c r="E53" i="4"/>
  <c r="D53" i="4"/>
  <c r="N52" i="4"/>
  <c r="M52" i="4"/>
  <c r="L52" i="4"/>
  <c r="K52" i="4"/>
  <c r="J52" i="4"/>
  <c r="I52" i="4"/>
  <c r="H52" i="4"/>
  <c r="G52" i="4"/>
  <c r="F52" i="4"/>
  <c r="E52" i="4"/>
  <c r="D52" i="4"/>
  <c r="N51" i="4"/>
  <c r="M51" i="4"/>
  <c r="L51" i="4"/>
  <c r="K51" i="4"/>
  <c r="J51" i="4"/>
  <c r="I51" i="4"/>
  <c r="H51" i="4"/>
  <c r="G51" i="4"/>
  <c r="F51" i="4"/>
  <c r="E51" i="4"/>
  <c r="D51" i="4"/>
  <c r="N50" i="4"/>
  <c r="M50" i="4"/>
  <c r="L50" i="4"/>
  <c r="K50" i="4"/>
  <c r="J50" i="4"/>
  <c r="I50" i="4"/>
  <c r="H50" i="4"/>
  <c r="G50" i="4"/>
  <c r="F50" i="4"/>
  <c r="E50" i="4"/>
  <c r="D50" i="4"/>
  <c r="N49" i="4"/>
  <c r="M49" i="4"/>
  <c r="L49" i="4"/>
  <c r="K49" i="4"/>
  <c r="J49" i="4"/>
  <c r="I49" i="4"/>
  <c r="H49" i="4"/>
  <c r="G49" i="4"/>
  <c r="F49" i="4"/>
  <c r="E49" i="4"/>
  <c r="D49" i="4"/>
  <c r="N48" i="4"/>
  <c r="M48" i="4"/>
  <c r="L48" i="4"/>
  <c r="K48" i="4"/>
  <c r="J48" i="4"/>
  <c r="I48" i="4"/>
  <c r="H48" i="4"/>
  <c r="G48" i="4"/>
  <c r="F48" i="4"/>
  <c r="E48" i="4"/>
  <c r="D48" i="4"/>
  <c r="N47" i="4"/>
  <c r="M47" i="4"/>
  <c r="L47" i="4"/>
  <c r="K47" i="4"/>
  <c r="J47" i="4"/>
  <c r="I47" i="4"/>
  <c r="H47" i="4"/>
  <c r="G47" i="4"/>
  <c r="F47" i="4"/>
  <c r="E47" i="4"/>
  <c r="D47" i="4"/>
  <c r="N46" i="4"/>
  <c r="M46" i="4"/>
  <c r="L46" i="4"/>
  <c r="K46" i="4"/>
  <c r="J46" i="4"/>
  <c r="I46" i="4"/>
  <c r="H46" i="4"/>
  <c r="G46" i="4"/>
  <c r="F46" i="4"/>
  <c r="E46" i="4"/>
  <c r="D46" i="4"/>
  <c r="N45" i="4"/>
  <c r="M45" i="4"/>
  <c r="L45" i="4"/>
  <c r="K45" i="4"/>
  <c r="J45" i="4"/>
  <c r="I45" i="4"/>
  <c r="H45" i="4"/>
  <c r="G45" i="4"/>
  <c r="F45" i="4"/>
  <c r="E45" i="4"/>
  <c r="D45" i="4"/>
  <c r="N44" i="4"/>
  <c r="M44" i="4"/>
  <c r="L44" i="4"/>
  <c r="K44" i="4"/>
  <c r="J44" i="4"/>
  <c r="I44" i="4"/>
  <c r="H44" i="4"/>
  <c r="G44" i="4"/>
  <c r="F44" i="4"/>
  <c r="E44" i="4"/>
  <c r="D44" i="4"/>
  <c r="N43" i="4"/>
  <c r="M43" i="4"/>
  <c r="L43" i="4"/>
  <c r="K43" i="4"/>
  <c r="J43" i="4"/>
  <c r="I43" i="4"/>
  <c r="H43" i="4"/>
  <c r="G43" i="4"/>
  <c r="F43" i="4"/>
  <c r="E43" i="4"/>
  <c r="D43" i="4"/>
  <c r="N42" i="4"/>
  <c r="M42" i="4"/>
  <c r="L42" i="4"/>
  <c r="K42" i="4"/>
  <c r="J42" i="4"/>
  <c r="I42" i="4"/>
  <c r="H42" i="4"/>
  <c r="G42" i="4"/>
  <c r="F42" i="4"/>
  <c r="E42" i="4"/>
  <c r="D42" i="4"/>
  <c r="N41" i="4"/>
  <c r="M41" i="4"/>
  <c r="L41" i="4"/>
  <c r="K41" i="4"/>
  <c r="J41" i="4"/>
  <c r="I41" i="4"/>
  <c r="H41" i="4"/>
  <c r="G41" i="4"/>
  <c r="F41" i="4"/>
  <c r="E41" i="4"/>
  <c r="D41" i="4"/>
  <c r="N40" i="4"/>
  <c r="M40" i="4"/>
  <c r="L40" i="4"/>
  <c r="K40" i="4"/>
  <c r="J40" i="4"/>
  <c r="I40" i="4"/>
  <c r="H40" i="4"/>
  <c r="G40" i="4"/>
  <c r="F40" i="4"/>
  <c r="E40" i="4"/>
  <c r="D40" i="4"/>
  <c r="N39" i="4"/>
  <c r="M39" i="4"/>
  <c r="L39" i="4"/>
  <c r="K39" i="4"/>
  <c r="J39" i="4"/>
  <c r="I39" i="4"/>
  <c r="H39" i="4"/>
  <c r="G39" i="4"/>
  <c r="F39" i="4"/>
  <c r="E39" i="4"/>
  <c r="D39" i="4"/>
  <c r="N38" i="4"/>
  <c r="M38" i="4"/>
  <c r="L38" i="4"/>
  <c r="K38" i="4"/>
  <c r="J38" i="4"/>
  <c r="I38" i="4"/>
  <c r="H38" i="4"/>
  <c r="G38" i="4"/>
  <c r="F38" i="4"/>
  <c r="E38" i="4"/>
  <c r="D38" i="4"/>
  <c r="N37" i="4"/>
  <c r="M37" i="4"/>
  <c r="L37" i="4"/>
  <c r="K37" i="4"/>
  <c r="J37" i="4"/>
  <c r="I37" i="4"/>
  <c r="H37" i="4"/>
  <c r="G37" i="4"/>
  <c r="F37" i="4"/>
  <c r="E37" i="4"/>
  <c r="D37" i="4"/>
  <c r="N36" i="4"/>
  <c r="M36" i="4"/>
  <c r="L36" i="4"/>
  <c r="K36" i="4"/>
  <c r="J36" i="4"/>
  <c r="I36" i="4"/>
  <c r="H36" i="4"/>
  <c r="G36" i="4"/>
  <c r="F36" i="4"/>
  <c r="E36" i="4"/>
  <c r="D36" i="4"/>
  <c r="N35" i="4"/>
  <c r="M35" i="4"/>
  <c r="L35" i="4"/>
  <c r="K35" i="4"/>
  <c r="J35" i="4"/>
  <c r="I35" i="4"/>
  <c r="H35" i="4"/>
  <c r="G35" i="4"/>
  <c r="F35" i="4"/>
  <c r="E35" i="4"/>
  <c r="D35" i="4"/>
  <c r="N34" i="4"/>
  <c r="M34" i="4"/>
  <c r="L34" i="4"/>
  <c r="K34" i="4"/>
  <c r="J34" i="4"/>
  <c r="I34" i="4"/>
  <c r="H34" i="4"/>
  <c r="G34" i="4"/>
  <c r="F34" i="4"/>
  <c r="E34" i="4"/>
  <c r="D34" i="4"/>
  <c r="N33" i="4"/>
  <c r="M33" i="4"/>
  <c r="L33" i="4"/>
  <c r="K33" i="4"/>
  <c r="J33" i="4"/>
  <c r="I33" i="4"/>
  <c r="H33" i="4"/>
  <c r="G33" i="4"/>
  <c r="F33" i="4"/>
  <c r="E33" i="4"/>
  <c r="D33" i="4"/>
  <c r="N32" i="4"/>
  <c r="M32" i="4"/>
  <c r="L32" i="4"/>
  <c r="K32" i="4"/>
  <c r="J32" i="4"/>
  <c r="I32" i="4"/>
  <c r="H32" i="4"/>
  <c r="G32" i="4"/>
  <c r="F32" i="4"/>
  <c r="E32" i="4"/>
  <c r="D32" i="4"/>
  <c r="N31" i="4"/>
  <c r="M31" i="4"/>
  <c r="L31" i="4"/>
  <c r="K31" i="4"/>
  <c r="J31" i="4"/>
  <c r="I31" i="4"/>
  <c r="H31" i="4"/>
  <c r="G31" i="4"/>
  <c r="F31" i="4"/>
  <c r="E31" i="4"/>
  <c r="D31" i="4"/>
  <c r="N30" i="4"/>
  <c r="M30" i="4"/>
  <c r="L30" i="4"/>
  <c r="K30" i="4"/>
  <c r="J30" i="4"/>
  <c r="I30" i="4"/>
  <c r="H30" i="4"/>
  <c r="G30" i="4"/>
  <c r="F30" i="4"/>
  <c r="E30" i="4"/>
  <c r="D30" i="4"/>
  <c r="N29" i="4"/>
  <c r="M29" i="4"/>
  <c r="L29" i="4"/>
  <c r="K29" i="4"/>
  <c r="J29" i="4"/>
  <c r="I29" i="4"/>
  <c r="H29" i="4"/>
  <c r="G29" i="4"/>
  <c r="F29" i="4"/>
  <c r="E29" i="4"/>
  <c r="D29" i="4"/>
  <c r="N28" i="4"/>
  <c r="M28" i="4"/>
  <c r="L28" i="4"/>
  <c r="K28" i="4"/>
  <c r="J28" i="4"/>
  <c r="I28" i="4"/>
  <c r="H28" i="4"/>
  <c r="G28" i="4"/>
  <c r="F28" i="4"/>
  <c r="E28" i="4"/>
  <c r="D28" i="4"/>
  <c r="N27" i="4"/>
  <c r="M27" i="4"/>
  <c r="L27" i="4"/>
  <c r="K27" i="4"/>
  <c r="J27" i="4"/>
  <c r="I27" i="4"/>
  <c r="H27" i="4"/>
  <c r="G27" i="4"/>
  <c r="F27" i="4"/>
  <c r="E27" i="4"/>
  <c r="D27" i="4"/>
  <c r="N26" i="4"/>
  <c r="M26" i="4"/>
  <c r="L26" i="4"/>
  <c r="K26" i="4"/>
  <c r="J26" i="4"/>
  <c r="I26" i="4"/>
  <c r="H26" i="4"/>
  <c r="G26" i="4"/>
  <c r="F26" i="4"/>
  <c r="E26" i="4"/>
  <c r="D26" i="4"/>
  <c r="N25" i="4"/>
  <c r="M25" i="4"/>
  <c r="L25" i="4"/>
  <c r="K25" i="4"/>
  <c r="J25" i="4"/>
  <c r="I25" i="4"/>
  <c r="H25" i="4"/>
  <c r="G25" i="4"/>
  <c r="F25" i="4"/>
  <c r="E25" i="4"/>
  <c r="D25" i="4"/>
  <c r="N24" i="4"/>
  <c r="M24" i="4"/>
  <c r="L24" i="4"/>
  <c r="K24" i="4"/>
  <c r="J24" i="4"/>
  <c r="I24" i="4"/>
  <c r="H24" i="4"/>
  <c r="G24" i="4"/>
  <c r="F24" i="4"/>
  <c r="E24" i="4"/>
  <c r="D24" i="4"/>
  <c r="N23" i="4"/>
  <c r="M23" i="4"/>
  <c r="L23" i="4"/>
  <c r="K23" i="4"/>
  <c r="J23" i="4"/>
  <c r="I23" i="4"/>
  <c r="H23" i="4"/>
  <c r="G23" i="4"/>
  <c r="F23" i="4"/>
  <c r="E23" i="4"/>
  <c r="D23" i="4"/>
  <c r="N22" i="4"/>
  <c r="M22" i="4"/>
  <c r="L22" i="4"/>
  <c r="K22" i="4"/>
  <c r="J22" i="4"/>
  <c r="I22" i="4"/>
  <c r="H22" i="4"/>
  <c r="G22" i="4"/>
  <c r="F22" i="4"/>
  <c r="E22" i="4"/>
  <c r="D22" i="4"/>
  <c r="N21" i="4"/>
  <c r="M21" i="4"/>
  <c r="L21" i="4"/>
  <c r="K21" i="4"/>
  <c r="J21" i="4"/>
  <c r="I21" i="4"/>
  <c r="H21" i="4"/>
  <c r="G21" i="4"/>
  <c r="F21" i="4"/>
  <c r="E21" i="4"/>
  <c r="D21" i="4"/>
  <c r="N20" i="4"/>
  <c r="M20" i="4"/>
  <c r="L20" i="4"/>
  <c r="K20" i="4"/>
  <c r="J20" i="4"/>
  <c r="I20" i="4"/>
  <c r="H20" i="4"/>
  <c r="G20" i="4"/>
  <c r="F20" i="4"/>
  <c r="E20" i="4"/>
  <c r="D20" i="4"/>
  <c r="N19" i="4"/>
  <c r="M19" i="4"/>
  <c r="L19" i="4"/>
  <c r="K19" i="4"/>
  <c r="J19" i="4"/>
  <c r="I19" i="4"/>
  <c r="H19" i="4"/>
  <c r="G19" i="4"/>
  <c r="F19" i="4"/>
  <c r="E19" i="4"/>
  <c r="D19" i="4"/>
  <c r="N18" i="4"/>
  <c r="M18" i="4"/>
  <c r="L18" i="4"/>
  <c r="K18" i="4"/>
  <c r="J18" i="4"/>
  <c r="I18" i="4"/>
  <c r="H18" i="4"/>
  <c r="G18" i="4"/>
  <c r="F18" i="4"/>
  <c r="E18" i="4"/>
  <c r="D18" i="4"/>
  <c r="N17" i="4"/>
  <c r="M17" i="4"/>
  <c r="L17" i="4"/>
  <c r="K17" i="4"/>
  <c r="J17" i="4"/>
  <c r="I17" i="4"/>
  <c r="H17" i="4"/>
  <c r="G17" i="4"/>
  <c r="F17" i="4"/>
  <c r="E17" i="4"/>
  <c r="D17" i="4"/>
  <c r="N16" i="4"/>
  <c r="M16" i="4"/>
  <c r="L16" i="4"/>
  <c r="K16" i="4"/>
  <c r="J16" i="4"/>
  <c r="I16" i="4"/>
  <c r="H16" i="4"/>
  <c r="G16" i="4"/>
  <c r="F16" i="4"/>
  <c r="E16" i="4"/>
  <c r="D16" i="4"/>
  <c r="N15" i="4"/>
  <c r="M15" i="4"/>
  <c r="L15" i="4"/>
  <c r="K15" i="4"/>
  <c r="J15" i="4"/>
  <c r="I15" i="4"/>
  <c r="H15" i="4"/>
  <c r="G15" i="4"/>
  <c r="F15" i="4"/>
  <c r="E15" i="4"/>
  <c r="D15" i="4"/>
  <c r="N14" i="4"/>
  <c r="M14" i="4"/>
  <c r="L14" i="4"/>
  <c r="K14" i="4"/>
  <c r="J14" i="4"/>
  <c r="I14" i="4"/>
  <c r="H14" i="4"/>
  <c r="G14" i="4"/>
  <c r="F14" i="4"/>
  <c r="E14" i="4"/>
  <c r="D14" i="4"/>
  <c r="N13" i="4"/>
  <c r="M13" i="4"/>
  <c r="L13" i="4"/>
  <c r="K13" i="4"/>
  <c r="J13" i="4"/>
  <c r="I13" i="4"/>
  <c r="H13" i="4"/>
  <c r="G13" i="4"/>
  <c r="F13" i="4"/>
  <c r="E13" i="4"/>
  <c r="D13" i="4"/>
  <c r="N12" i="4"/>
  <c r="M12" i="4"/>
  <c r="L12" i="4"/>
  <c r="K12" i="4"/>
  <c r="J12" i="4"/>
  <c r="I12" i="4"/>
  <c r="H12" i="4"/>
  <c r="G12" i="4"/>
  <c r="F12" i="4"/>
  <c r="E12" i="4"/>
  <c r="D12" i="4"/>
  <c r="N11" i="4"/>
  <c r="M11" i="4"/>
  <c r="L11" i="4"/>
  <c r="K11" i="4"/>
  <c r="J11" i="4"/>
  <c r="I11" i="4"/>
  <c r="H11" i="4"/>
  <c r="G11" i="4"/>
  <c r="F11" i="4"/>
  <c r="E11" i="4"/>
  <c r="D11" i="4"/>
  <c r="N10" i="4"/>
  <c r="M10" i="4"/>
  <c r="L10" i="4"/>
  <c r="K10" i="4"/>
  <c r="J10" i="4"/>
  <c r="I10" i="4"/>
  <c r="H10" i="4"/>
  <c r="G10" i="4"/>
  <c r="F10" i="4"/>
  <c r="E10" i="4"/>
  <c r="D10" i="4"/>
  <c r="N9" i="4"/>
  <c r="M9" i="4"/>
  <c r="L9" i="4"/>
  <c r="K9" i="4"/>
  <c r="J9" i="4"/>
  <c r="I9" i="4"/>
  <c r="H9" i="4"/>
  <c r="G9" i="4"/>
  <c r="F9" i="4"/>
  <c r="E9" i="4"/>
  <c r="D9" i="4"/>
  <c r="N8" i="4"/>
  <c r="M8" i="4"/>
  <c r="L8" i="4"/>
  <c r="K8" i="4"/>
  <c r="J8" i="4"/>
  <c r="I8" i="4"/>
  <c r="H8" i="4"/>
  <c r="G8" i="4"/>
  <c r="F8" i="4"/>
  <c r="E8" i="4"/>
  <c r="D8" i="4"/>
  <c r="N7" i="4"/>
  <c r="M7" i="4"/>
  <c r="L7" i="4"/>
  <c r="K7" i="4"/>
  <c r="J7" i="4"/>
  <c r="I7" i="4"/>
  <c r="H7" i="4"/>
  <c r="G7" i="4"/>
  <c r="F7" i="4"/>
  <c r="E7" i="4"/>
  <c r="D7" i="4"/>
  <c r="N6" i="4"/>
  <c r="M6" i="4"/>
  <c r="L6" i="4"/>
  <c r="K6" i="4"/>
  <c r="J6" i="4"/>
  <c r="I6" i="4"/>
  <c r="H6" i="4"/>
  <c r="G6" i="4"/>
  <c r="F6" i="4"/>
  <c r="E6" i="4"/>
  <c r="D6" i="4"/>
  <c r="N5" i="4"/>
  <c r="M5" i="4"/>
  <c r="L5" i="4"/>
  <c r="K5" i="4"/>
  <c r="J5" i="4"/>
  <c r="I5" i="4"/>
  <c r="H5" i="4"/>
  <c r="G5" i="4"/>
  <c r="F5" i="4"/>
  <c r="E5" i="4"/>
  <c r="D5" i="4"/>
  <c r="N4" i="4"/>
  <c r="M4" i="4"/>
  <c r="L4" i="4"/>
  <c r="K4" i="4"/>
  <c r="J4" i="4"/>
  <c r="I4" i="4"/>
  <c r="H4" i="4"/>
  <c r="G4" i="4"/>
  <c r="F4" i="4"/>
  <c r="E4" i="4"/>
  <c r="D4" i="4"/>
  <c r="N3" i="4"/>
  <c r="M3" i="4"/>
  <c r="L3" i="4"/>
  <c r="K3" i="4"/>
  <c r="J3" i="4"/>
  <c r="I3" i="4"/>
  <c r="H3" i="4"/>
  <c r="G3" i="4"/>
  <c r="F3" i="4"/>
  <c r="E3" i="4"/>
  <c r="D3" i="4"/>
  <c r="F1" i="4" l="1"/>
  <c r="G1" i="4" s="1"/>
  <c r="H1" i="4" s="1"/>
  <c r="I1" i="4" s="1"/>
  <c r="J1" i="4" s="1"/>
  <c r="K1" i="4" s="1"/>
  <c r="L1" i="4" s="1"/>
  <c r="M1" i="4" s="1"/>
  <c r="N1" i="4" s="1"/>
  <c r="E1" i="4"/>
  <c r="Q158" i="4" l="1"/>
  <c r="P158" i="4"/>
  <c r="R158" i="4" s="1"/>
  <c r="Q157" i="4"/>
  <c r="P157" i="4"/>
  <c r="R157" i="4" s="1"/>
  <c r="Q156" i="4"/>
  <c r="P156" i="4"/>
  <c r="R156" i="4" s="1"/>
  <c r="S156" i="4" s="1"/>
  <c r="Q155" i="4"/>
  <c r="P155" i="4"/>
  <c r="R155" i="4" s="1"/>
  <c r="Q154" i="4"/>
  <c r="P154" i="4"/>
  <c r="R154" i="4" s="1"/>
  <c r="Q153" i="4"/>
  <c r="P153" i="4"/>
  <c r="R153" i="4" s="1"/>
  <c r="T153" i="4" s="1"/>
  <c r="Q152" i="4"/>
  <c r="P152" i="4"/>
  <c r="R152" i="4" s="1"/>
  <c r="Q151" i="4"/>
  <c r="P151" i="4"/>
  <c r="R151" i="4" s="1"/>
  <c r="Q150" i="4"/>
  <c r="P150" i="4"/>
  <c r="R150" i="4" s="1"/>
  <c r="Q149" i="4"/>
  <c r="P149" i="4"/>
  <c r="R149" i="4" s="1"/>
  <c r="R148" i="4"/>
  <c r="T148" i="4" s="1"/>
  <c r="Q148" i="4"/>
  <c r="P148" i="4"/>
  <c r="Q147" i="4"/>
  <c r="P147" i="4"/>
  <c r="R147" i="4" s="1"/>
  <c r="Q146" i="4"/>
  <c r="P146" i="4"/>
  <c r="R146" i="4" s="1"/>
  <c r="Q145" i="4"/>
  <c r="P145" i="4"/>
  <c r="R145" i="4" s="1"/>
  <c r="R144" i="4"/>
  <c r="S144" i="4" s="1"/>
  <c r="Q144" i="4"/>
  <c r="P144" i="4"/>
  <c r="Q16" i="8"/>
  <c r="P16" i="8"/>
  <c r="R16" i="8" s="1"/>
  <c r="Q15" i="8"/>
  <c r="P15" i="8"/>
  <c r="R15" i="8" s="1"/>
  <c r="Q14" i="8"/>
  <c r="P14" i="8"/>
  <c r="R14" i="8" s="1"/>
  <c r="T14" i="8" s="1"/>
  <c r="Q13" i="8"/>
  <c r="P13" i="8"/>
  <c r="R13" i="8" s="1"/>
  <c r="Q12" i="8"/>
  <c r="P12" i="8"/>
  <c r="R12" i="8" s="1"/>
  <c r="Q11" i="8"/>
  <c r="P11" i="8"/>
  <c r="R11" i="8" s="1"/>
  <c r="Q10" i="8"/>
  <c r="P10" i="8"/>
  <c r="R10" i="8" s="1"/>
  <c r="Q9" i="8"/>
  <c r="P9" i="8"/>
  <c r="R9" i="8" s="1"/>
  <c r="Q8" i="8"/>
  <c r="P8" i="8"/>
  <c r="R8" i="8" s="1"/>
  <c r="Q7" i="8"/>
  <c r="P7" i="8"/>
  <c r="R7" i="8" s="1"/>
  <c r="Q6" i="8"/>
  <c r="P6" i="8"/>
  <c r="R6" i="8" s="1"/>
  <c r="Q5" i="8"/>
  <c r="P5" i="8"/>
  <c r="R5" i="8" s="1"/>
  <c r="Q4" i="8"/>
  <c r="P4" i="8"/>
  <c r="R4" i="8" s="1"/>
  <c r="Q3" i="8"/>
  <c r="P3" i="8"/>
  <c r="R3" i="8" s="1"/>
  <c r="Q2" i="8"/>
  <c r="P2" i="8"/>
  <c r="R2" i="8" s="1"/>
  <c r="S157" i="4" l="1"/>
  <c r="T157" i="4"/>
  <c r="T152" i="4"/>
  <c r="S152" i="4"/>
  <c r="T158" i="4"/>
  <c r="S158" i="4"/>
  <c r="T145" i="4"/>
  <c r="S145" i="4"/>
  <c r="T146" i="4"/>
  <c r="S146" i="4"/>
  <c r="S147" i="4"/>
  <c r="T147" i="4"/>
  <c r="T154" i="4"/>
  <c r="S154" i="4"/>
  <c r="S155" i="4"/>
  <c r="T155" i="4"/>
  <c r="T150" i="4"/>
  <c r="S150" i="4"/>
  <c r="T151" i="4"/>
  <c r="S151" i="4"/>
  <c r="T149" i="4"/>
  <c r="S149" i="4"/>
  <c r="S148" i="4"/>
  <c r="S153" i="4"/>
  <c r="T156" i="4"/>
  <c r="T144" i="4"/>
  <c r="S5" i="8"/>
  <c r="T5" i="8"/>
  <c r="T10" i="8"/>
  <c r="S10" i="8"/>
  <c r="T4" i="8"/>
  <c r="S4" i="8"/>
  <c r="T9" i="8"/>
  <c r="S9" i="8"/>
  <c r="T2" i="8"/>
  <c r="S2" i="8"/>
  <c r="T3" i="8"/>
  <c r="S3" i="8"/>
  <c r="S11" i="8"/>
  <c r="T11" i="8"/>
  <c r="T12" i="8"/>
  <c r="S12" i="8"/>
  <c r="S13" i="8"/>
  <c r="T13" i="8"/>
  <c r="T6" i="8"/>
  <c r="S6" i="8"/>
  <c r="S7" i="8"/>
  <c r="T7" i="8"/>
  <c r="S15" i="8"/>
  <c r="T15" i="8"/>
  <c r="T8" i="8"/>
  <c r="S8" i="8"/>
  <c r="T16" i="8"/>
  <c r="S16" i="8"/>
  <c r="S14" i="8"/>
  <c r="X4" i="8" l="1"/>
  <c r="X2" i="8"/>
  <c r="X3" i="8"/>
  <c r="A140" i="4" l="1"/>
  <c r="A142" i="4"/>
  <c r="A141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76" i="4"/>
  <c r="N160" i="4" l="1"/>
  <c r="F160" i="4"/>
  <c r="P131" i="4" l="1"/>
  <c r="Q131" i="4"/>
  <c r="Q73" i="4"/>
  <c r="P73" i="4"/>
  <c r="R73" i="4" s="1"/>
  <c r="P37" i="4"/>
  <c r="Q37" i="4"/>
  <c r="P25" i="4"/>
  <c r="R25" i="4" s="1"/>
  <c r="Q25" i="4"/>
  <c r="P140" i="4"/>
  <c r="R140" i="4" s="1"/>
  <c r="Q140" i="4"/>
  <c r="P128" i="4"/>
  <c r="R128" i="4" s="1"/>
  <c r="Q128" i="4"/>
  <c r="P116" i="4"/>
  <c r="R116" i="4" s="1"/>
  <c r="Q116" i="4"/>
  <c r="P104" i="4"/>
  <c r="R104" i="4" s="1"/>
  <c r="Q104" i="4"/>
  <c r="P92" i="4"/>
  <c r="Q92" i="4"/>
  <c r="P80" i="4"/>
  <c r="R80" i="4" s="1"/>
  <c r="Q80" i="4"/>
  <c r="P68" i="4"/>
  <c r="R68" i="4" s="1"/>
  <c r="Q68" i="4"/>
  <c r="P56" i="4"/>
  <c r="R56" i="4" s="1"/>
  <c r="Q56" i="4"/>
  <c r="P44" i="4"/>
  <c r="Q44" i="4"/>
  <c r="P32" i="4"/>
  <c r="Q32" i="4"/>
  <c r="P20" i="4"/>
  <c r="Q20" i="4"/>
  <c r="P8" i="4"/>
  <c r="Q8" i="4"/>
  <c r="Q135" i="4"/>
  <c r="P135" i="4"/>
  <c r="R135" i="4" s="1"/>
  <c r="Q123" i="4"/>
  <c r="P123" i="4"/>
  <c r="P111" i="4"/>
  <c r="R111" i="4" s="1"/>
  <c r="Q111" i="4"/>
  <c r="P99" i="4"/>
  <c r="Q99" i="4"/>
  <c r="P87" i="4"/>
  <c r="R87" i="4" s="1"/>
  <c r="Q87" i="4"/>
  <c r="Q75" i="4"/>
  <c r="P75" i="4"/>
  <c r="R75" i="4" s="1"/>
  <c r="Q63" i="4"/>
  <c r="P63" i="4"/>
  <c r="P51" i="4"/>
  <c r="R51" i="4" s="1"/>
  <c r="Q51" i="4"/>
  <c r="P39" i="4"/>
  <c r="Q39" i="4"/>
  <c r="P27" i="4"/>
  <c r="Q27" i="4"/>
  <c r="P15" i="4"/>
  <c r="R15" i="4" s="1"/>
  <c r="Q15" i="4"/>
  <c r="Q142" i="4"/>
  <c r="P142" i="4"/>
  <c r="R142" i="4" s="1"/>
  <c r="Q130" i="4"/>
  <c r="P130" i="4"/>
  <c r="Q118" i="4"/>
  <c r="P118" i="4"/>
  <c r="R118" i="4" s="1"/>
  <c r="P106" i="4"/>
  <c r="Q106" i="4"/>
  <c r="Q94" i="4"/>
  <c r="P94" i="4"/>
  <c r="Q82" i="4"/>
  <c r="P82" i="4"/>
  <c r="R82" i="4" s="1"/>
  <c r="Q70" i="4"/>
  <c r="P70" i="4"/>
  <c r="Q58" i="4"/>
  <c r="P58" i="4"/>
  <c r="R58" i="4" s="1"/>
  <c r="Q46" i="4"/>
  <c r="P46" i="4"/>
  <c r="R46" i="4" s="1"/>
  <c r="P34" i="4"/>
  <c r="Q34" i="4"/>
  <c r="P22" i="4"/>
  <c r="R22" i="4" s="1"/>
  <c r="Q22" i="4"/>
  <c r="Q10" i="4"/>
  <c r="P10" i="4"/>
  <c r="Q107" i="4"/>
  <c r="P107" i="4"/>
  <c r="R107" i="4" s="1"/>
  <c r="P11" i="4"/>
  <c r="R11" i="4" s="1"/>
  <c r="Q11" i="4"/>
  <c r="Q49" i="4"/>
  <c r="P49" i="4"/>
  <c r="R49" i="4" s="1"/>
  <c r="Q125" i="4"/>
  <c r="P125" i="4"/>
  <c r="Q95" i="4"/>
  <c r="P95" i="4"/>
  <c r="R95" i="4" s="1"/>
  <c r="Q71" i="4"/>
  <c r="P71" i="4"/>
  <c r="R71" i="4" s="1"/>
  <c r="Q61" i="4"/>
  <c r="P61" i="4"/>
  <c r="P137" i="4"/>
  <c r="R137" i="4" s="1"/>
  <c r="Q137" i="4"/>
  <c r="P90" i="4"/>
  <c r="Q90" i="4"/>
  <c r="Q53" i="4"/>
  <c r="P53" i="4"/>
  <c r="Q5" i="4"/>
  <c r="P5" i="4"/>
  <c r="P120" i="4"/>
  <c r="Q120" i="4"/>
  <c r="P108" i="4"/>
  <c r="Q108" i="4"/>
  <c r="P36" i="4"/>
  <c r="R36" i="4" s="1"/>
  <c r="Q36" i="4"/>
  <c r="Q59" i="4"/>
  <c r="P59" i="4"/>
  <c r="R59" i="4" s="1"/>
  <c r="P35" i="4"/>
  <c r="R35" i="4" s="1"/>
  <c r="Q35" i="4"/>
  <c r="P138" i="4"/>
  <c r="R138" i="4" s="1"/>
  <c r="Q138" i="4"/>
  <c r="Q6" i="4"/>
  <c r="P6" i="4"/>
  <c r="P97" i="4"/>
  <c r="R97" i="4" s="1"/>
  <c r="Q97" i="4"/>
  <c r="P89" i="4"/>
  <c r="R89" i="4" s="1"/>
  <c r="Q89" i="4"/>
  <c r="P41" i="4"/>
  <c r="R41" i="4" s="1"/>
  <c r="Q41" i="4"/>
  <c r="P132" i="4"/>
  <c r="Q132" i="4"/>
  <c r="Q96" i="4"/>
  <c r="P96" i="4"/>
  <c r="Q72" i="4"/>
  <c r="P72" i="4"/>
  <c r="Q24" i="4"/>
  <c r="P24" i="4"/>
  <c r="R24" i="4" s="1"/>
  <c r="P139" i="4"/>
  <c r="R139" i="4" s="1"/>
  <c r="Q139" i="4"/>
  <c r="P115" i="4"/>
  <c r="R115" i="4" s="1"/>
  <c r="Q115" i="4"/>
  <c r="Q79" i="4"/>
  <c r="P79" i="4"/>
  <c r="Q7" i="4"/>
  <c r="P7" i="4"/>
  <c r="R7" i="4" s="1"/>
  <c r="Q141" i="4"/>
  <c r="P141" i="4"/>
  <c r="R141" i="4" s="1"/>
  <c r="P117" i="4"/>
  <c r="R117" i="4" s="1"/>
  <c r="Q117" i="4"/>
  <c r="P105" i="4"/>
  <c r="Q105" i="4"/>
  <c r="P93" i="4"/>
  <c r="Q93" i="4"/>
  <c r="Q81" i="4"/>
  <c r="P81" i="4"/>
  <c r="Q69" i="4"/>
  <c r="P69" i="4"/>
  <c r="R69" i="4" s="1"/>
  <c r="P57" i="4"/>
  <c r="Q57" i="4"/>
  <c r="Q45" i="4"/>
  <c r="P45" i="4"/>
  <c r="R45" i="4" s="1"/>
  <c r="P33" i="4"/>
  <c r="R33" i="4" s="1"/>
  <c r="Q33" i="4"/>
  <c r="Q21" i="4"/>
  <c r="P21" i="4"/>
  <c r="R21" i="4" s="1"/>
  <c r="Q9" i="4"/>
  <c r="P9" i="4"/>
  <c r="P83" i="4"/>
  <c r="R83" i="4" s="1"/>
  <c r="Q83" i="4"/>
  <c r="Q47" i="4"/>
  <c r="P47" i="4"/>
  <c r="R47" i="4" s="1"/>
  <c r="Q23" i="4"/>
  <c r="P23" i="4"/>
  <c r="R23" i="4" s="1"/>
  <c r="P126" i="4"/>
  <c r="R126" i="4" s="1"/>
  <c r="Q126" i="4"/>
  <c r="P54" i="4"/>
  <c r="Q54" i="4"/>
  <c r="P42" i="4"/>
  <c r="Q42" i="4"/>
  <c r="P30" i="4"/>
  <c r="R30" i="4" s="1"/>
  <c r="Q30" i="4"/>
  <c r="P133" i="4"/>
  <c r="R133" i="4" s="1"/>
  <c r="Q133" i="4"/>
  <c r="Q109" i="4"/>
  <c r="P109" i="4"/>
  <c r="R109" i="4" s="1"/>
  <c r="Q85" i="4"/>
  <c r="P85" i="4"/>
  <c r="R85" i="4" s="1"/>
  <c r="P113" i="4"/>
  <c r="R113" i="4" s="1"/>
  <c r="Q113" i="4"/>
  <c r="Q101" i="4"/>
  <c r="P101" i="4"/>
  <c r="Q29" i="4"/>
  <c r="P29" i="4"/>
  <c r="R29" i="4" s="1"/>
  <c r="P17" i="4"/>
  <c r="Q17" i="4"/>
  <c r="P60" i="4"/>
  <c r="R60" i="4" s="1"/>
  <c r="Q60" i="4"/>
  <c r="P43" i="4"/>
  <c r="R43" i="4" s="1"/>
  <c r="Q43" i="4"/>
  <c r="P134" i="4"/>
  <c r="R134" i="4" s="1"/>
  <c r="Q134" i="4"/>
  <c r="P110" i="4"/>
  <c r="Q110" i="4"/>
  <c r="P86" i="4"/>
  <c r="Q86" i="4"/>
  <c r="Q50" i="4"/>
  <c r="P50" i="4"/>
  <c r="R50" i="4" s="1"/>
  <c r="Q119" i="4"/>
  <c r="P119" i="4"/>
  <c r="R119" i="4" s="1"/>
  <c r="P102" i="4"/>
  <c r="R102" i="4" s="1"/>
  <c r="Q102" i="4"/>
  <c r="P77" i="4"/>
  <c r="R77" i="4" s="1"/>
  <c r="Q77" i="4"/>
  <c r="P84" i="4"/>
  <c r="R84" i="4" s="1"/>
  <c r="Q84" i="4"/>
  <c r="Q127" i="4"/>
  <c r="P127" i="4"/>
  <c r="R127" i="4" s="1"/>
  <c r="Q103" i="4"/>
  <c r="P103" i="4"/>
  <c r="P55" i="4"/>
  <c r="R55" i="4" s="1"/>
  <c r="Q55" i="4"/>
  <c r="P74" i="4"/>
  <c r="R74" i="4" s="1"/>
  <c r="Q74" i="4"/>
  <c r="P62" i="4"/>
  <c r="Q62" i="4"/>
  <c r="P38" i="4"/>
  <c r="Q38" i="4"/>
  <c r="Q26" i="4"/>
  <c r="P26" i="4"/>
  <c r="R26" i="4" s="1"/>
  <c r="Q14" i="4"/>
  <c r="P14" i="4"/>
  <c r="R14" i="4" s="1"/>
  <c r="J160" i="4"/>
  <c r="P129" i="4"/>
  <c r="R129" i="4" s="1"/>
  <c r="Q129" i="4"/>
  <c r="P136" i="4"/>
  <c r="R136" i="4" s="1"/>
  <c r="Q136" i="4"/>
  <c r="Q124" i="4"/>
  <c r="P124" i="4"/>
  <c r="R124" i="4" s="1"/>
  <c r="P112" i="4"/>
  <c r="R112" i="4" s="1"/>
  <c r="Q112" i="4"/>
  <c r="Q100" i="4"/>
  <c r="P100" i="4"/>
  <c r="P88" i="4"/>
  <c r="R88" i="4" s="1"/>
  <c r="Q88" i="4"/>
  <c r="Q76" i="4"/>
  <c r="P76" i="4"/>
  <c r="R76" i="4" s="1"/>
  <c r="P64" i="4"/>
  <c r="Q64" i="4"/>
  <c r="Q52" i="4"/>
  <c r="R52" i="4" s="1"/>
  <c r="P52" i="4"/>
  <c r="P40" i="4"/>
  <c r="Q40" i="4"/>
  <c r="Q28" i="4"/>
  <c r="P28" i="4"/>
  <c r="R28" i="4" s="1"/>
  <c r="Q16" i="4"/>
  <c r="P16" i="4"/>
  <c r="R16" i="4" s="1"/>
  <c r="Q4" i="4"/>
  <c r="P4" i="4"/>
  <c r="E160" i="4"/>
  <c r="Q3" i="4"/>
  <c r="P3" i="4"/>
  <c r="R3" i="4" s="1"/>
  <c r="P114" i="4"/>
  <c r="R114" i="4" s="1"/>
  <c r="Q114" i="4"/>
  <c r="Q78" i="4"/>
  <c r="P78" i="4"/>
  <c r="R78" i="4" s="1"/>
  <c r="P66" i="4"/>
  <c r="R66" i="4" s="1"/>
  <c r="Q66" i="4"/>
  <c r="P18" i="4"/>
  <c r="R18" i="4" s="1"/>
  <c r="Q18" i="4"/>
  <c r="Q121" i="4"/>
  <c r="P121" i="4"/>
  <c r="Q13" i="4"/>
  <c r="P13" i="4"/>
  <c r="R13" i="4" s="1"/>
  <c r="P65" i="4"/>
  <c r="Q65" i="4"/>
  <c r="Q48" i="4"/>
  <c r="P48" i="4"/>
  <c r="Q12" i="4"/>
  <c r="P12" i="4"/>
  <c r="R12" i="4" s="1"/>
  <c r="P91" i="4"/>
  <c r="Q91" i="4"/>
  <c r="P67" i="4"/>
  <c r="R67" i="4" s="1"/>
  <c r="Q67" i="4"/>
  <c r="Q31" i="4"/>
  <c r="P31" i="4"/>
  <c r="P19" i="4"/>
  <c r="R19" i="4" s="1"/>
  <c r="Q19" i="4"/>
  <c r="Q122" i="4"/>
  <c r="P122" i="4"/>
  <c r="R122" i="4" s="1"/>
  <c r="P98" i="4"/>
  <c r="Q98" i="4"/>
  <c r="K160" i="4"/>
  <c r="M160" i="4"/>
  <c r="I160" i="4"/>
  <c r="D160" i="4"/>
  <c r="L160" i="4"/>
  <c r="G160" i="4"/>
  <c r="H160" i="4"/>
  <c r="R42" i="4"/>
  <c r="R34" i="4"/>
  <c r="R27" i="4"/>
  <c r="R39" i="4"/>
  <c r="R40" i="4"/>
  <c r="R32" i="4"/>
  <c r="R8" i="4"/>
  <c r="R131" i="4"/>
  <c r="R120" i="4"/>
  <c r="R72" i="4"/>
  <c r="R48" i="4"/>
  <c r="R57" i="4"/>
  <c r="R65" i="4"/>
  <c r="R81" i="4"/>
  <c r="R20" i="4"/>
  <c r="R44" i="4"/>
  <c r="R108" i="4"/>
  <c r="R132" i="4"/>
  <c r="R5" i="4"/>
  <c r="R53" i="4"/>
  <c r="R38" i="4"/>
  <c r="R110" i="4"/>
  <c r="R31" i="4" l="1"/>
  <c r="R103" i="4"/>
  <c r="R61" i="4"/>
  <c r="S61" i="4" s="1"/>
  <c r="R4" i="4"/>
  <c r="R10" i="4"/>
  <c r="R90" i="4"/>
  <c r="S90" i="4" s="1"/>
  <c r="R121" i="4"/>
  <c r="R125" i="4"/>
  <c r="T125" i="4" s="1"/>
  <c r="R70" i="4"/>
  <c r="R101" i="4"/>
  <c r="S101" i="4" s="1"/>
  <c r="R9" i="4"/>
  <c r="R79" i="4"/>
  <c r="S79" i="4" s="1"/>
  <c r="R105" i="4"/>
  <c r="T105" i="4" s="1"/>
  <c r="R98" i="4"/>
  <c r="S98" i="4" s="1"/>
  <c r="R62" i="4"/>
  <c r="S62" i="4" s="1"/>
  <c r="R37" i="4"/>
  <c r="T37" i="4" s="1"/>
  <c r="R86" i="4"/>
  <c r="S86" i="4" s="1"/>
  <c r="R94" i="4"/>
  <c r="S94" i="4" s="1"/>
  <c r="R93" i="4"/>
  <c r="T93" i="4" s="1"/>
  <c r="R100" i="4"/>
  <c r="S100" i="4" s="1"/>
  <c r="R54" i="4"/>
  <c r="S54" i="4" s="1"/>
  <c r="Q160" i="4"/>
  <c r="P160" i="4"/>
  <c r="R160" i="4" s="1"/>
  <c r="T160" i="4" s="1"/>
  <c r="R92" i="4"/>
  <c r="T92" i="4" s="1"/>
  <c r="R17" i="4"/>
  <c r="S17" i="4" s="1"/>
  <c r="S142" i="4"/>
  <c r="T142" i="4"/>
  <c r="S78" i="4"/>
  <c r="T78" i="4"/>
  <c r="T14" i="4"/>
  <c r="S14" i="4"/>
  <c r="T117" i="4"/>
  <c r="S117" i="4"/>
  <c r="T53" i="4"/>
  <c r="S53" i="4"/>
  <c r="S132" i="4"/>
  <c r="T132" i="4"/>
  <c r="T68" i="4"/>
  <c r="S68" i="4"/>
  <c r="S4" i="4"/>
  <c r="T4" i="4"/>
  <c r="T137" i="4"/>
  <c r="S137" i="4"/>
  <c r="T73" i="4"/>
  <c r="S73" i="4"/>
  <c r="S9" i="4"/>
  <c r="T9" i="4"/>
  <c r="T80" i="4"/>
  <c r="S80" i="4"/>
  <c r="S35" i="4"/>
  <c r="T35" i="4"/>
  <c r="T40" i="4"/>
  <c r="S40" i="4"/>
  <c r="S31" i="4"/>
  <c r="T31" i="4"/>
  <c r="S95" i="4"/>
  <c r="T95" i="4"/>
  <c r="S139" i="4"/>
  <c r="T139" i="4"/>
  <c r="S66" i="4"/>
  <c r="T66" i="4"/>
  <c r="R130" i="4"/>
  <c r="S126" i="4"/>
  <c r="T126" i="4"/>
  <c r="S22" i="4"/>
  <c r="T22" i="4"/>
  <c r="S134" i="4"/>
  <c r="T134" i="4"/>
  <c r="S70" i="4"/>
  <c r="T70" i="4"/>
  <c r="R6" i="4"/>
  <c r="T109" i="4"/>
  <c r="S109" i="4"/>
  <c r="S45" i="4"/>
  <c r="T45" i="4"/>
  <c r="T124" i="4"/>
  <c r="S124" i="4"/>
  <c r="S60" i="4"/>
  <c r="T60" i="4"/>
  <c r="T129" i="4"/>
  <c r="S129" i="4"/>
  <c r="T65" i="4"/>
  <c r="S65" i="4"/>
  <c r="T88" i="4"/>
  <c r="S88" i="4"/>
  <c r="S43" i="4"/>
  <c r="T43" i="4"/>
  <c r="S67" i="4"/>
  <c r="T67" i="4"/>
  <c r="S39" i="4"/>
  <c r="T39" i="4"/>
  <c r="S103" i="4"/>
  <c r="T103" i="4"/>
  <c r="T10" i="4"/>
  <c r="S10" i="4"/>
  <c r="S74" i="4"/>
  <c r="T74" i="4"/>
  <c r="S138" i="4"/>
  <c r="T138" i="4"/>
  <c r="S116" i="4"/>
  <c r="T116" i="4"/>
  <c r="T52" i="4"/>
  <c r="S52" i="4"/>
  <c r="T121" i="4"/>
  <c r="S121" i="4"/>
  <c r="T57" i="4"/>
  <c r="S57" i="4"/>
  <c r="R96" i="4"/>
  <c r="S131" i="4"/>
  <c r="T131" i="4"/>
  <c r="S83" i="4"/>
  <c r="T83" i="4"/>
  <c r="S47" i="4"/>
  <c r="T47" i="4"/>
  <c r="S111" i="4"/>
  <c r="T111" i="4"/>
  <c r="S18" i="4"/>
  <c r="T18" i="4"/>
  <c r="S82" i="4"/>
  <c r="T82" i="4"/>
  <c r="S11" i="4"/>
  <c r="T11" i="4"/>
  <c r="T29" i="4"/>
  <c r="S29" i="4"/>
  <c r="T108" i="4"/>
  <c r="S108" i="4"/>
  <c r="S44" i="4"/>
  <c r="T44" i="4"/>
  <c r="S3" i="4"/>
  <c r="T3" i="4"/>
  <c r="T113" i="4"/>
  <c r="S113" i="4"/>
  <c r="T49" i="4"/>
  <c r="S49" i="4"/>
  <c r="T104" i="4"/>
  <c r="S104" i="4"/>
  <c r="R91" i="4"/>
  <c r="S107" i="4"/>
  <c r="T107" i="4"/>
  <c r="S55" i="4"/>
  <c r="T55" i="4"/>
  <c r="S119" i="4"/>
  <c r="T119" i="4"/>
  <c r="S26" i="4"/>
  <c r="T26" i="4"/>
  <c r="S51" i="4"/>
  <c r="T51" i="4"/>
  <c r="T85" i="4"/>
  <c r="S85" i="4"/>
  <c r="S21" i="4"/>
  <c r="T21" i="4"/>
  <c r="T36" i="4"/>
  <c r="S36" i="4"/>
  <c r="T41" i="4"/>
  <c r="S41" i="4"/>
  <c r="T48" i="4"/>
  <c r="S48" i="4"/>
  <c r="T112" i="4"/>
  <c r="S112" i="4"/>
  <c r="T8" i="4"/>
  <c r="S8" i="4"/>
  <c r="R123" i="4"/>
  <c r="R63" i="4"/>
  <c r="S127" i="4"/>
  <c r="T127" i="4"/>
  <c r="S34" i="4"/>
  <c r="T34" i="4"/>
  <c r="S115" i="4"/>
  <c r="T115" i="4"/>
  <c r="S46" i="4"/>
  <c r="T46" i="4"/>
  <c r="S102" i="4"/>
  <c r="T102" i="4"/>
  <c r="S38" i="4"/>
  <c r="T38" i="4"/>
  <c r="T141" i="4"/>
  <c r="S141" i="4"/>
  <c r="S77" i="4"/>
  <c r="T77" i="4"/>
  <c r="S13" i="4"/>
  <c r="T13" i="4"/>
  <c r="S28" i="4"/>
  <c r="T28" i="4"/>
  <c r="T97" i="4"/>
  <c r="S97" i="4"/>
  <c r="T33" i="4"/>
  <c r="S33" i="4"/>
  <c r="T56" i="4"/>
  <c r="S56" i="4"/>
  <c r="T120" i="4"/>
  <c r="S120" i="4"/>
  <c r="T16" i="4"/>
  <c r="S16" i="4"/>
  <c r="T7" i="4"/>
  <c r="S7" i="4"/>
  <c r="S71" i="4"/>
  <c r="T71" i="4"/>
  <c r="S135" i="4"/>
  <c r="T135" i="4"/>
  <c r="S42" i="4"/>
  <c r="T42" i="4"/>
  <c r="R106" i="4"/>
  <c r="S19" i="4"/>
  <c r="T19" i="4"/>
  <c r="S118" i="4"/>
  <c r="T118" i="4"/>
  <c r="S110" i="4"/>
  <c r="T110" i="4"/>
  <c r="S30" i="4"/>
  <c r="T30" i="4"/>
  <c r="S133" i="4"/>
  <c r="T133" i="4"/>
  <c r="T69" i="4"/>
  <c r="S69" i="4"/>
  <c r="S5" i="4"/>
  <c r="T5" i="4"/>
  <c r="T84" i="4"/>
  <c r="S84" i="4"/>
  <c r="S20" i="4"/>
  <c r="T20" i="4"/>
  <c r="T89" i="4"/>
  <c r="S89" i="4"/>
  <c r="T25" i="4"/>
  <c r="S25" i="4"/>
  <c r="R64" i="4"/>
  <c r="T128" i="4"/>
  <c r="S128" i="4"/>
  <c r="T24" i="4"/>
  <c r="S24" i="4"/>
  <c r="T15" i="4"/>
  <c r="S15" i="4"/>
  <c r="S27" i="4"/>
  <c r="T27" i="4"/>
  <c r="S50" i="4"/>
  <c r="T50" i="4"/>
  <c r="S114" i="4"/>
  <c r="T114" i="4"/>
  <c r="S59" i="4"/>
  <c r="T59" i="4"/>
  <c r="T61" i="4"/>
  <c r="T140" i="4"/>
  <c r="S140" i="4"/>
  <c r="S76" i="4"/>
  <c r="T76" i="4"/>
  <c r="S12" i="4"/>
  <c r="T12" i="4"/>
  <c r="T81" i="4"/>
  <c r="S81" i="4"/>
  <c r="T72" i="4"/>
  <c r="S72" i="4"/>
  <c r="T136" i="4"/>
  <c r="S136" i="4"/>
  <c r="T32" i="4"/>
  <c r="S32" i="4"/>
  <c r="S23" i="4"/>
  <c r="T23" i="4"/>
  <c r="S87" i="4"/>
  <c r="T87" i="4"/>
  <c r="R99" i="4"/>
  <c r="S58" i="4"/>
  <c r="T58" i="4"/>
  <c r="S122" i="4"/>
  <c r="T122" i="4"/>
  <c r="S75" i="4"/>
  <c r="T75" i="4"/>
  <c r="T62" i="4" l="1"/>
  <c r="S105" i="4"/>
  <c r="S125" i="4"/>
  <c r="T90" i="4"/>
  <c r="T86" i="4"/>
  <c r="T101" i="4"/>
  <c r="T98" i="4"/>
  <c r="T79" i="4"/>
  <c r="S93" i="4"/>
  <c r="T94" i="4"/>
  <c r="S37" i="4"/>
  <c r="S92" i="4"/>
  <c r="T100" i="4"/>
  <c r="T17" i="4"/>
  <c r="T54" i="4"/>
  <c r="S160" i="4"/>
  <c r="X5" i="4"/>
  <c r="D20" i="5" s="1"/>
  <c r="X4" i="4"/>
  <c r="D19" i="5" s="1"/>
  <c r="T6" i="4"/>
  <c r="S6" i="4"/>
  <c r="S130" i="4"/>
  <c r="T130" i="4"/>
  <c r="S63" i="4"/>
  <c r="T63" i="4"/>
  <c r="S106" i="4"/>
  <c r="T106" i="4"/>
  <c r="T64" i="4"/>
  <c r="S64" i="4"/>
  <c r="S99" i="4"/>
  <c r="T99" i="4"/>
  <c r="S91" i="4"/>
  <c r="T91" i="4"/>
  <c r="S123" i="4"/>
  <c r="T123" i="4"/>
  <c r="X3" i="4"/>
  <c r="D18" i="5" s="1"/>
  <c r="T96" i="4"/>
  <c r="S96" i="4"/>
  <c r="D21" i="5" l="1"/>
  <c r="E18" i="5" s="1"/>
  <c r="E20" i="5" l="1"/>
  <c r="E19" i="5"/>
  <c r="E21" i="5" l="1"/>
</calcChain>
</file>

<file path=xl/comments1.xml><?xml version="1.0" encoding="utf-8"?>
<comments xmlns="http://schemas.openxmlformats.org/spreadsheetml/2006/main">
  <authors>
    <author>다.이현승</author>
  </authors>
  <commentList>
    <comment ref="E8" authorId="0" shapeId="0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김영규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업력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sz val="9"/>
            <color indexed="81"/>
            <rFont val="돋움"/>
            <family val="3"/>
            <charset val="129"/>
          </rPr>
          <t>과거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개년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성장률</t>
        </r>
        <r>
          <rPr>
            <sz val="9"/>
            <color indexed="81"/>
            <rFont val="Tahoma"/>
            <family val="2"/>
          </rPr>
          <t xml:space="preserve"> 1% </t>
        </r>
        <r>
          <rPr>
            <sz val="9"/>
            <color indexed="81"/>
            <rFont val="돋움"/>
            <family val="3"/>
            <charset val="129"/>
          </rPr>
          <t xml:space="preserve">미만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사양산업</t>
        </r>
      </text>
    </comment>
  </commentList>
</comments>
</file>

<file path=xl/connections.xml><?xml version="1.0" encoding="utf-8"?>
<connections xmlns="http://schemas.openxmlformats.org/spreadsheetml/2006/main">
  <connection id="1" keepAlive="1" name="쿼리 - ROE" description="통합 문서의 'ROE' 쿼리에 대한 연결입니다." type="5" refreshedVersion="6" background="1" saveData="1">
    <dbPr connection="Provider=Microsoft.Mashup.OleDb.1;Data Source=$Workbook$;Location=ROE;Extended Properties=&quot;&quot;" command="SELECT * FROM [ROE]"/>
  </connection>
  <connection id="2" keepAlive="1" name="쿼리 - 배당성향" description="통합 문서의 '배당성향' 쿼리에 대한 연결입니다." type="5" refreshedVersion="6" background="1" saveData="1">
    <dbPr connection="Provider=Microsoft.Mashup.OleDb.1;Data Source=$Workbook$;Location=배당성향;Extended Properties=&quot;&quot;" command="SELECT * FROM [배당성향]"/>
  </connection>
</connections>
</file>

<file path=xl/sharedStrings.xml><?xml version="1.0" encoding="utf-8"?>
<sst xmlns="http://schemas.openxmlformats.org/spreadsheetml/2006/main" count="3617" uniqueCount="416">
  <si>
    <t>통계표</t>
  </si>
  <si>
    <t>항목명3</t>
  </si>
  <si>
    <t>단위</t>
  </si>
  <si>
    <t>변환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</si>
  <si>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</si>
  <si>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</si>
  <si>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</si>
  <si>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</si>
  <si>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</si>
  <si>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</si>
  <si>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</si>
  <si>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</si>
  <si>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</si>
  <si>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</si>
  <si>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전산업</t>
  </si>
  <si>
    <t>종합</t>
  </si>
  <si>
    <t>자기자본순이익률</t>
  </si>
  <si>
    <t xml:space="preserve">% </t>
  </si>
  <si>
    <t>원자료</t>
  </si>
  <si>
    <t>배당성향</t>
  </si>
  <si>
    <t>A01 농업</t>
  </si>
  <si>
    <t>A03 어업</t>
  </si>
  <si>
    <t>B 광업</t>
  </si>
  <si>
    <t>C 제조업</t>
  </si>
  <si>
    <t>비제조업</t>
  </si>
  <si>
    <t>D35 전기, 가스, 증기 및 공기조절 공급업</t>
  </si>
  <si>
    <t>F 건설업</t>
  </si>
  <si>
    <t>서비스업</t>
  </si>
  <si>
    <t>G 도매 및 소매업</t>
  </si>
  <si>
    <t>H 운수 및 창고업</t>
  </si>
  <si>
    <t>I 숙박 및 음식점업</t>
  </si>
  <si>
    <t>J 정보통신업</t>
  </si>
  <si>
    <t>L 부동산업</t>
  </si>
  <si>
    <t>M 전문, 과학 및 기술 서비스업</t>
  </si>
  <si>
    <t>N 사업시설관리 및 사업지원 및 임대서비스업</t>
  </si>
  <si>
    <t>P 교육 서비스업</t>
  </si>
  <si>
    <t>R 예술, 스포츠 및 여가관련 서비스업</t>
  </si>
  <si>
    <t>S95 개인 및 소비용품 수리업</t>
  </si>
  <si>
    <t>S96 기타 개인 서비스업</t>
  </si>
  <si>
    <t>제조업 중화학공업</t>
  </si>
  <si>
    <t>제조업 경공업</t>
  </si>
  <si>
    <t>정보통신기술산업</t>
  </si>
  <si>
    <t>성장률</t>
    <phoneticPr fontId="1" type="noConversion"/>
  </si>
  <si>
    <t>업종</t>
    <phoneticPr fontId="1" type="noConversion"/>
  </si>
  <si>
    <t>항목</t>
    <phoneticPr fontId="1" type="noConversion"/>
  </si>
  <si>
    <t>개별성장가능성</t>
    <phoneticPr fontId="1" type="noConversion"/>
  </si>
  <si>
    <t>산업분류</t>
    <phoneticPr fontId="1" type="noConversion"/>
  </si>
  <si>
    <t>영구성장률</t>
    <phoneticPr fontId="1" type="noConversion"/>
  </si>
  <si>
    <t>10년 평균</t>
    <phoneticPr fontId="1" type="noConversion"/>
  </si>
  <si>
    <t>성장산업</t>
  </si>
  <si>
    <t>성장산업</t>
    <phoneticPr fontId="1" type="noConversion"/>
  </si>
  <si>
    <t>10년 성장률 추세(+)</t>
    <phoneticPr fontId="1" type="noConversion"/>
  </si>
  <si>
    <t>개별확인</t>
    <phoneticPr fontId="1" type="noConversion"/>
  </si>
  <si>
    <t>10년평균 성장률(+)</t>
    <phoneticPr fontId="1" type="noConversion"/>
  </si>
  <si>
    <t>사양산업</t>
  </si>
  <si>
    <t>사양산업</t>
    <phoneticPr fontId="1" type="noConversion"/>
  </si>
  <si>
    <t>10년 성장률(-) AND 추세(-)</t>
    <phoneticPr fontId="1" type="noConversion"/>
  </si>
  <si>
    <t>산업분류</t>
    <phoneticPr fontId="1" type="noConversion"/>
  </si>
  <si>
    <t>산업분류수</t>
    <phoneticPr fontId="1" type="noConversion"/>
  </si>
  <si>
    <t>업종선택이 어려운 경우</t>
    <phoneticPr fontId="1" type="noConversion"/>
  </si>
  <si>
    <t>성장률</t>
    <phoneticPr fontId="1" type="noConversion"/>
  </si>
  <si>
    <t>구분</t>
    <phoneticPr fontId="1" type="noConversion"/>
  </si>
  <si>
    <t>■</t>
    <phoneticPr fontId="1" type="noConversion"/>
  </si>
  <si>
    <t>성장률추세(선형)</t>
    <phoneticPr fontId="1" type="noConversion"/>
  </si>
  <si>
    <t>IF STATEMENT</t>
    <phoneticPr fontId="1" type="noConversion"/>
  </si>
  <si>
    <t xml:space="preserve"> 업종성장률에 의해 영구성장률이 미확정되는 경우, 업종성장률 추세에 따른 개별기업 자체의 성장가능성을 검토하여 영구성장률을 확정합니다</t>
    <phoneticPr fontId="1" type="noConversion"/>
  </si>
  <si>
    <t>●</t>
    <phoneticPr fontId="1" type="noConversion"/>
  </si>
  <si>
    <t>적용취지는 기존 일괄 0% 영구성장률을 1% 또는 0%로 적용하기 위함입니다.</t>
    <phoneticPr fontId="1" type="noConversion"/>
  </si>
  <si>
    <t>주요 검토 사항은 업종자체의 과거 10년 평균 성장률과 업종성장률 추세에 따른 개별기업 자체의 성장가능성 등 2가지 입니다.</t>
    <phoneticPr fontId="1" type="noConversion"/>
  </si>
  <si>
    <t>업종성장률에 의해 영구성장률이 확정되는 경우, 평가대상기업의 업종만 확인하고 영구성장률을 확정합니다</t>
    <phoneticPr fontId="1" type="noConversion"/>
  </si>
  <si>
    <t>1. 영구성장률 선택 매뉴얼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</si>
  <si>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</si>
  <si>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</si>
  <si>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</si>
  <si>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분류</t>
    <phoneticPr fontId="1" type="noConversion"/>
  </si>
  <si>
    <t>결론</t>
    <phoneticPr fontId="1" type="noConversion"/>
  </si>
  <si>
    <t>사유</t>
    <phoneticPr fontId="1" type="noConversion"/>
  </si>
  <si>
    <t>업종성장률</t>
    <phoneticPr fontId="1" type="noConversion"/>
  </si>
  <si>
    <t>업종추세</t>
    <phoneticPr fontId="1" type="noConversion"/>
  </si>
  <si>
    <t>개별종목 성장가능성</t>
    <phoneticPr fontId="1" type="noConversion"/>
  </si>
  <si>
    <t>YES</t>
  </si>
  <si>
    <t>NO</t>
  </si>
  <si>
    <t>적용 영구성장률</t>
    <phoneticPr fontId="1" type="noConversion"/>
  </si>
  <si>
    <t>업력 10년 이상 여부</t>
    <phoneticPr fontId="1" type="noConversion"/>
  </si>
  <si>
    <t>단계</t>
    <phoneticPr fontId="1" type="noConversion"/>
  </si>
  <si>
    <t>판단기준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</si>
  <si>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</si>
  <si>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</si>
  <si>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</si>
  <si>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</si>
  <si>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※ 단 산업분류와 무관하게 개별기업의 특성상 성장가능성이 높다고 판단되는 경우, 개별근거자료 마련하고 영구성장률1% 적용가능</t>
    <phoneticPr fontId="1" type="noConversion"/>
  </si>
  <si>
    <t>(10년평균이 마이너스 여부)</t>
    <phoneticPr fontId="1" type="noConversion"/>
  </si>
  <si>
    <t>(선형추세가 마이너스 여부)</t>
    <phoneticPr fontId="1" type="noConversion"/>
  </si>
  <si>
    <t>YES (개별확인 필요)</t>
    <phoneticPr fontId="1" type="noConversion"/>
  </si>
  <si>
    <t>NO (개별확인 필요)</t>
    <phoneticPr fontId="1" type="noConversion"/>
  </si>
  <si>
    <t>과거10년간 전수조사한 기업전체의 장기평균성장률이 마이너스인 경우, 1%의 영구성장률 적용은 어려움.</t>
    <phoneticPr fontId="1" type="noConversion"/>
  </si>
  <si>
    <t>업종성장추세가 +라면, 영구성장률 1% 적용 가능</t>
    <phoneticPr fontId="1" type="noConversion"/>
  </si>
  <si>
    <t>개수</t>
    <phoneticPr fontId="1" type="noConversion"/>
  </si>
  <si>
    <t>비중</t>
    <phoneticPr fontId="1" type="noConversion"/>
  </si>
  <si>
    <t>CASE3+CASE4</t>
    <phoneticPr fontId="1" type="noConversion"/>
  </si>
  <si>
    <t>사양산업</t>
    <phoneticPr fontId="1" type="noConversion"/>
  </si>
  <si>
    <t>개별확인 필요</t>
    <phoneticPr fontId="1" type="noConversion"/>
  </si>
  <si>
    <t>성장산업</t>
    <phoneticPr fontId="1" type="noConversion"/>
  </si>
  <si>
    <t>합계</t>
    <phoneticPr fontId="1" type="noConversion"/>
  </si>
  <si>
    <t>CASE2(사양산업) 목록</t>
    <phoneticPr fontId="1" type="noConversion"/>
  </si>
  <si>
    <t>10년 평균</t>
  </si>
  <si>
    <t>성장률추세(선형)</t>
  </si>
  <si>
    <t>업종</t>
  </si>
  <si>
    <t>각 CASE별 개수</t>
    <phoneticPr fontId="1" type="noConversion"/>
  </si>
  <si>
    <t>업종성장율 마이너스가 아닌데 성장추세가 감소한 경우, 개별종목의 성장가능성 고려하여 최종 결정.</t>
    <phoneticPr fontId="1" type="noConversion"/>
  </si>
  <si>
    <t>CASE3 + CASE4:개별확인 후 영구성장률 적용</t>
    <phoneticPr fontId="1" type="noConversion"/>
  </si>
  <si>
    <t>영구성장률(G) 의사결정시 순서도</t>
    <phoneticPr fontId="13" type="noConversion"/>
  </si>
  <si>
    <t>①업종별 과거 성장률 분석</t>
  </si>
  <si>
    <t>②업종성장률 추세분석</t>
    <phoneticPr fontId="13" type="noConversion"/>
  </si>
  <si>
    <t xml:space="preserve">③기업성장주기(싸이클) 및 </t>
    <phoneticPr fontId="13" type="noConversion"/>
  </si>
  <si>
    <t>개별 과거성장률 분석</t>
  </si>
  <si>
    <t>국내은행</t>
  </si>
  <si>
    <t>그 외 기타 분류 안된 금융업</t>
  </si>
  <si>
    <t>그 외 기타 여신금융업</t>
  </si>
  <si>
    <t>금융리스업</t>
  </si>
  <si>
    <t>기타 금융 투자업</t>
  </si>
  <si>
    <t>기타 금융업</t>
  </si>
  <si>
    <t>보험 대리 및 중개업</t>
  </si>
  <si>
    <t>상호저축은행 및 기타 저축기관</t>
  </si>
  <si>
    <t>생명 보험업</t>
  </si>
  <si>
    <t>손해 보험업</t>
  </si>
  <si>
    <t>신용카드 및 할부금융업</t>
  </si>
  <si>
    <t>신탁업 및 집합투자업</t>
  </si>
  <si>
    <t>여신금융업</t>
  </si>
  <si>
    <t>증권 중개업</t>
  </si>
  <si>
    <t>지주회사</t>
  </si>
  <si>
    <t>개별확인</t>
  </si>
  <si>
    <t>2. 금융기관의 경우 다음 산업만 주의 할것</t>
    <phoneticPr fontId="1" type="noConversion"/>
  </si>
  <si>
    <t>분류</t>
    <phoneticPr fontId="1" type="noConversion"/>
  </si>
  <si>
    <t>업종</t>
    <phoneticPr fontId="1" type="noConversion"/>
  </si>
  <si>
    <t>항목</t>
    <phoneticPr fontId="1" type="noConversion"/>
  </si>
  <si>
    <t>10년 평균</t>
    <phoneticPr fontId="1" type="noConversion"/>
  </si>
  <si>
    <t>성장률추세(선형)</t>
    <phoneticPr fontId="1" type="noConversion"/>
  </si>
  <si>
    <t>산업분류</t>
    <phoneticPr fontId="1" type="noConversion"/>
  </si>
  <si>
    <t>개별성장가능성</t>
    <phoneticPr fontId="1" type="noConversion"/>
  </si>
  <si>
    <t>영구성장률</t>
    <phoneticPr fontId="1" type="noConversion"/>
  </si>
  <si>
    <t>성장률</t>
    <phoneticPr fontId="1" type="noConversion"/>
  </si>
  <si>
    <t>성장률</t>
    <phoneticPr fontId="1" type="noConversion"/>
  </si>
  <si>
    <t>성장률</t>
    <phoneticPr fontId="1" type="noConversion"/>
  </si>
  <si>
    <t>성장률</t>
    <phoneticPr fontId="1" type="noConversion"/>
  </si>
  <si>
    <t>성장률</t>
    <phoneticPr fontId="1" type="noConversion"/>
  </si>
  <si>
    <t>금융기관은 대부분 성장산업일 가능성이 높음</t>
    <phoneticPr fontId="1" type="noConversion"/>
  </si>
  <si>
    <t>5.1.3.1. 수익성 지표(제10차 한국표준산업분류, 2009~)</t>
  </si>
  <si>
    <t>코드(업종코드)</t>
  </si>
  <si>
    <t>업종코드</t>
  </si>
  <si>
    <t>코드(기업규모)</t>
  </si>
  <si>
    <t>기업규모</t>
  </si>
  <si>
    <t>코드(계정항목)</t>
  </si>
  <si>
    <t>계정항목</t>
  </si>
  <si>
    <t>2010</t>
  </si>
  <si>
    <t>2021</t>
  </si>
  <si>
    <t>2022</t>
  </si>
  <si>
    <t>ZZZ00</t>
  </si>
  <si>
    <t>A</t>
  </si>
  <si>
    <t>A01</t>
  </si>
  <si>
    <t>A03</t>
  </si>
  <si>
    <t>B</t>
  </si>
  <si>
    <t>C</t>
  </si>
  <si>
    <t>C10</t>
  </si>
  <si>
    <t>C10 식료품</t>
  </si>
  <si>
    <t>C104</t>
  </si>
  <si>
    <t>C101-4. 육류, 수산물, 과실, 채소 및 유지 가공</t>
  </si>
  <si>
    <t>C105</t>
  </si>
  <si>
    <t>C105 낙농제품 및 식용빙과류</t>
  </si>
  <si>
    <t>C108</t>
  </si>
  <si>
    <t>C106,8 곡물가공품, 전분제품, 사료 및 조제식품</t>
  </si>
  <si>
    <t>C107</t>
  </si>
  <si>
    <t>C107 기타 식품</t>
  </si>
  <si>
    <t>C11</t>
  </si>
  <si>
    <t>C11 음료</t>
  </si>
  <si>
    <t>C111</t>
  </si>
  <si>
    <t>C111 알코올음료</t>
  </si>
  <si>
    <t>C112</t>
  </si>
  <si>
    <t>C112 비알코올음료 및 얼음</t>
  </si>
  <si>
    <t>C13</t>
  </si>
  <si>
    <t>C13 섬유제품(의복제외)</t>
  </si>
  <si>
    <t>C131</t>
  </si>
  <si>
    <t>C131 방적 및 가공사</t>
  </si>
  <si>
    <t>C132</t>
  </si>
  <si>
    <t>C132 직물직조 및 직물제품</t>
  </si>
  <si>
    <t>C139</t>
  </si>
  <si>
    <t>C133,4,9 기타 섬유제품</t>
  </si>
  <si>
    <t>C14</t>
  </si>
  <si>
    <t>C14 의복, 의복액세서리 및 모피제품</t>
  </si>
  <si>
    <t>C15</t>
  </si>
  <si>
    <t>C15 가죽, 가방 및 신발</t>
  </si>
  <si>
    <t>C16</t>
  </si>
  <si>
    <t>C16 목재 및 나무제품(가구 제외)</t>
  </si>
  <si>
    <t>C17</t>
  </si>
  <si>
    <t>C17 펄프, 종이 및 종이제품</t>
  </si>
  <si>
    <t>C18</t>
  </si>
  <si>
    <t>C18 인쇄 및 기록매체 복제업</t>
  </si>
  <si>
    <t>C19</t>
  </si>
  <si>
    <t>C19 코크스, 연탄 및 석유정제품</t>
  </si>
  <si>
    <t>C20</t>
  </si>
  <si>
    <t>C20 화학물질 및 화학제품(의약품 제외)</t>
  </si>
  <si>
    <t>C201</t>
  </si>
  <si>
    <t>C201 기초화학물질</t>
  </si>
  <si>
    <t>C202</t>
  </si>
  <si>
    <t>C202 합성고무 및 플라스틱 물질</t>
  </si>
  <si>
    <t>C203</t>
  </si>
  <si>
    <t>C203 비료 농약 및 살균,살충제</t>
  </si>
  <si>
    <t>C204</t>
  </si>
  <si>
    <t>C204 기타 화학제품</t>
  </si>
  <si>
    <t>C205</t>
  </si>
  <si>
    <t>C205 화학섬유</t>
  </si>
  <si>
    <t>C21</t>
  </si>
  <si>
    <t>C21 의료용 물질 및 의약품</t>
  </si>
  <si>
    <t>C22</t>
  </si>
  <si>
    <t>C22 고무제품 및 플라스틱제품</t>
  </si>
  <si>
    <t>C221</t>
  </si>
  <si>
    <t>C221 고무제품</t>
  </si>
  <si>
    <t>C222</t>
  </si>
  <si>
    <t>C222 플라스틱제품</t>
  </si>
  <si>
    <t>C23</t>
  </si>
  <si>
    <t>C23 비금속 광물제품</t>
  </si>
  <si>
    <t>C231</t>
  </si>
  <si>
    <t>C231 유리 및 유리제품</t>
  </si>
  <si>
    <t>C232</t>
  </si>
  <si>
    <t>C232 내화, 비내화 요업제품</t>
  </si>
  <si>
    <t>C233</t>
  </si>
  <si>
    <t>C233 시멘트, 석회, 플라스터 및 그 제품</t>
  </si>
  <si>
    <t>C239</t>
  </si>
  <si>
    <t>C239 기타 비금속 광물제품</t>
  </si>
  <si>
    <t>C24</t>
  </si>
  <si>
    <t>C24 1차 금속</t>
  </si>
  <si>
    <t>C241</t>
  </si>
  <si>
    <t>C241 1차 철강</t>
  </si>
  <si>
    <t>C242</t>
  </si>
  <si>
    <t>C242 1차 비철금속</t>
  </si>
  <si>
    <t>C243</t>
  </si>
  <si>
    <t>C243 금속 주조업</t>
  </si>
  <si>
    <t>C25</t>
  </si>
  <si>
    <t>C25 금속가공제품(기계 및 가구 제외)</t>
  </si>
  <si>
    <t>C26</t>
  </si>
  <si>
    <t>C26 전자부품, 컴퓨터, 영상, 음향 및 통신장비</t>
  </si>
  <si>
    <t>C262</t>
  </si>
  <si>
    <t>C261,2 반도체 및 전자부품</t>
  </si>
  <si>
    <t>C263</t>
  </si>
  <si>
    <t>C263 컴퓨터 및 주변장치</t>
  </si>
  <si>
    <t>C264</t>
  </si>
  <si>
    <t>C264 통신 및 방송 장비</t>
  </si>
  <si>
    <t>C266</t>
  </si>
  <si>
    <t>C265,6 영상 및 음향기기, 마그네틱 및 광학 매체</t>
  </si>
  <si>
    <t>C27</t>
  </si>
  <si>
    <t>C27 의료, 정밀, 광학기기 및 시계</t>
  </si>
  <si>
    <t>C28</t>
  </si>
  <si>
    <t>C28 전기장비</t>
  </si>
  <si>
    <t>C281</t>
  </si>
  <si>
    <t>C281 전동기, 발전기 및 전기 변환 · 공급 · 제어 장치</t>
  </si>
  <si>
    <t>C283</t>
  </si>
  <si>
    <t>C283 절연선 및 케이블</t>
  </si>
  <si>
    <t>C285</t>
  </si>
  <si>
    <t>C285 가정용 기기</t>
  </si>
  <si>
    <t>C289</t>
  </si>
  <si>
    <t>C282,4,9 기타 전기장비</t>
  </si>
  <si>
    <t>C29</t>
  </si>
  <si>
    <t>C29 기타 기계 및 장비</t>
  </si>
  <si>
    <t>C291</t>
  </si>
  <si>
    <t>C291 일반 목적용 기계</t>
  </si>
  <si>
    <t>C292</t>
  </si>
  <si>
    <t>C292 특수 목적용 기계</t>
  </si>
  <si>
    <t>C30</t>
  </si>
  <si>
    <t>C30 자동차 및 트레일러</t>
  </si>
  <si>
    <t>C301</t>
  </si>
  <si>
    <t>C301 자동차용 엔진 및 자동차</t>
  </si>
  <si>
    <t>C303</t>
  </si>
  <si>
    <t>C302-4 자동차차체 및 트레일러, 자동차 부품</t>
  </si>
  <si>
    <t>C31</t>
  </si>
  <si>
    <t>C31 기타 운송장비</t>
  </si>
  <si>
    <t>C311</t>
  </si>
  <si>
    <t>C311 선박 및 보트 건조업</t>
  </si>
  <si>
    <t>C319</t>
  </si>
  <si>
    <t>C312,3,9 철도, 항공기 및 그외 기타 운송장비</t>
  </si>
  <si>
    <t>C32</t>
  </si>
  <si>
    <t>C32 가구</t>
  </si>
  <si>
    <t>C33</t>
  </si>
  <si>
    <t>C33 기타 제품 제조업</t>
  </si>
  <si>
    <t>C34</t>
  </si>
  <si>
    <t>C34 산업용기계 및 장비수리업</t>
  </si>
  <si>
    <t>ZZZ80</t>
  </si>
  <si>
    <t>D35</t>
  </si>
  <si>
    <t>D351</t>
  </si>
  <si>
    <t>D351 전기업</t>
  </si>
  <si>
    <t>D353</t>
  </si>
  <si>
    <t>D352,3 연료용 가스, 증기 · 냉온수 및 공기조절 공급업</t>
  </si>
  <si>
    <t>F</t>
  </si>
  <si>
    <t>F41</t>
  </si>
  <si>
    <t>F41 종합 건설업</t>
  </si>
  <si>
    <t>F42</t>
  </si>
  <si>
    <t>F42 전문직별 공사업</t>
  </si>
  <si>
    <t>ZZZ60</t>
  </si>
  <si>
    <t>E</t>
  </si>
  <si>
    <t>E37-39. 하수 · 폐기물 처리, 원료재생업</t>
  </si>
  <si>
    <t>E382</t>
  </si>
  <si>
    <t>E37, E381,2, E39. 하수 · 폐수 · 분뇨처리 및 폐기물 수집 · 운반 처리, 환경 정화 · 복원업</t>
  </si>
  <si>
    <t>E383</t>
  </si>
  <si>
    <t>E383. 해체, 선별 및 원료재생업</t>
  </si>
  <si>
    <t>G</t>
  </si>
  <si>
    <t>G45</t>
  </si>
  <si>
    <t>G45 자동차 및 부품 판매업</t>
  </si>
  <si>
    <t>G46</t>
  </si>
  <si>
    <t>G46 도매 및 상품중개업</t>
  </si>
  <si>
    <t>G47</t>
  </si>
  <si>
    <t>G47 소매업(자동차 제외)</t>
  </si>
  <si>
    <t>G471</t>
  </si>
  <si>
    <t>G471 종합소매업</t>
  </si>
  <si>
    <t>G4711</t>
  </si>
  <si>
    <t>G4711,3 대형 종합소매업 및 면세점(백화점 제외)</t>
  </si>
  <si>
    <t>G4718</t>
  </si>
  <si>
    <t>G47111 백화점</t>
  </si>
  <si>
    <t>G4712</t>
  </si>
  <si>
    <t>G4712,9 기타 종합소매업</t>
  </si>
  <si>
    <t>G479</t>
  </si>
  <si>
    <t>G472-9 일반소매업</t>
  </si>
  <si>
    <t>ZZZ90</t>
  </si>
  <si>
    <t>G472-8, G4792-9 일반소매업(통신판매업 제외)</t>
  </si>
  <si>
    <t>G4791</t>
  </si>
  <si>
    <t>G4791 통신 판매업</t>
  </si>
  <si>
    <t>H</t>
  </si>
  <si>
    <t>H49</t>
  </si>
  <si>
    <t>H49 육상운송 및 파이프라인 운송업</t>
  </si>
  <si>
    <t>H491</t>
  </si>
  <si>
    <t>H491 철도운송업</t>
  </si>
  <si>
    <t>H492</t>
  </si>
  <si>
    <t>H492 육상 여객 운송업</t>
  </si>
  <si>
    <t>H493</t>
  </si>
  <si>
    <t>H493-5. 도로 화물, 소화물 전문, 파이프라인 운송업</t>
  </si>
  <si>
    <t>H50</t>
  </si>
  <si>
    <t>H50 수상 운송업</t>
  </si>
  <si>
    <t>H51</t>
  </si>
  <si>
    <t>H51 항공 운송업</t>
  </si>
  <si>
    <t>H52</t>
  </si>
  <si>
    <t>H52 창고 및 운송관련 서비스업</t>
  </si>
  <si>
    <t>I</t>
  </si>
  <si>
    <t>I55</t>
  </si>
  <si>
    <t>I55 숙박업</t>
  </si>
  <si>
    <t>I56</t>
  </si>
  <si>
    <t>I56 음식점 및 주점업</t>
  </si>
  <si>
    <t>J</t>
  </si>
  <si>
    <t>J58</t>
  </si>
  <si>
    <t>J58 출판업</t>
  </si>
  <si>
    <t>J581</t>
  </si>
  <si>
    <t>J581 서적, 잡지 및 기타 인쇄물 출판업</t>
  </si>
  <si>
    <t>J582</t>
  </si>
  <si>
    <t>J582 소프트웨어 개발 및 공급업</t>
  </si>
  <si>
    <t>J59</t>
  </si>
  <si>
    <t>J59 영상 · 오디오 기록물 제작 및 배급업</t>
  </si>
  <si>
    <t>J60</t>
  </si>
  <si>
    <t>J60 방송업</t>
  </si>
  <si>
    <t>J61</t>
  </si>
  <si>
    <t>J61 우편 및 통신업</t>
  </si>
  <si>
    <t>J62</t>
  </si>
  <si>
    <t>J62 컴퓨터 프로그래밍, 시스템 통합 및 관리업</t>
  </si>
  <si>
    <t>J63</t>
  </si>
  <si>
    <t>J63 정보서비스업</t>
  </si>
  <si>
    <t>L</t>
  </si>
  <si>
    <t>M</t>
  </si>
  <si>
    <t>M71</t>
  </si>
  <si>
    <t>M71 전문서비스업</t>
  </si>
  <si>
    <t>M712</t>
  </si>
  <si>
    <t>M711,2 법무, 회계 및 세무 관련서비스업</t>
  </si>
  <si>
    <t>M713</t>
  </si>
  <si>
    <t>M713 광고업</t>
  </si>
  <si>
    <t>M714</t>
  </si>
  <si>
    <t>M714,7153,716 기타 전문서비스업</t>
  </si>
  <si>
    <t>M72</t>
  </si>
  <si>
    <t>M72 건축기술, 엔지니어링 및 기타 과학기술 서비스업</t>
  </si>
  <si>
    <t>M73</t>
  </si>
  <si>
    <t>M73 기타 전문, 과학 및 기술 서비스업</t>
  </si>
  <si>
    <t>N</t>
  </si>
  <si>
    <t>N74</t>
  </si>
  <si>
    <t>N74 사업시설관리 및 조경 서비스업</t>
  </si>
  <si>
    <t>N75</t>
  </si>
  <si>
    <t>N75 사업지원서비스업</t>
  </si>
  <si>
    <t>N751</t>
  </si>
  <si>
    <t>N751 인력공급 및 고용알선업</t>
  </si>
  <si>
    <t>N752</t>
  </si>
  <si>
    <t>N752 여행사 및 기타 여행보조 서비스업</t>
  </si>
  <si>
    <t>N753</t>
  </si>
  <si>
    <t>N753 경비, 경호 및 탐정업</t>
  </si>
  <si>
    <t>N759</t>
  </si>
  <si>
    <t>N759 기타 사업지원 서비스업</t>
  </si>
  <si>
    <t>N76</t>
  </si>
  <si>
    <t>N76 임대업; 부동산제외</t>
  </si>
  <si>
    <t>P</t>
  </si>
  <si>
    <t>R</t>
  </si>
  <si>
    <t>S95</t>
  </si>
  <si>
    <t>S96</t>
  </si>
  <si>
    <t>ZZZ41</t>
  </si>
  <si>
    <t>ZZZ42</t>
  </si>
  <si>
    <t>ZZZ61</t>
  </si>
  <si>
    <t>첨단기술업종</t>
  </si>
  <si>
    <t>ZZZ62</t>
  </si>
  <si>
    <t>고기술업종</t>
  </si>
  <si>
    <t>ZZZ63</t>
  </si>
  <si>
    <t>중기술업종</t>
  </si>
  <si>
    <t>ZZZ64</t>
  </si>
  <si>
    <t>저기술업종</t>
  </si>
  <si>
    <t>ZZZ65</t>
  </si>
  <si>
    <t>기초소재형산업</t>
  </si>
  <si>
    <t>ZZZ66</t>
  </si>
  <si>
    <t>조립가공형산업</t>
  </si>
  <si>
    <t>ZZZ67</t>
  </si>
  <si>
    <t>생활관련형산업</t>
  </si>
  <si>
    <t>ZZZ53</t>
  </si>
  <si>
    <t>ZZZ54</t>
  </si>
  <si>
    <t>정보통신기기제조업</t>
  </si>
  <si>
    <t>ZZZ55</t>
  </si>
  <si>
    <t>정보통신서비스업</t>
  </si>
  <si>
    <t>C101-4. 육류, 수산물, 과실, 채소 및 유지 가공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</si>
</sst>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gray0625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10" fontId="0" fillId="0" borderId="0" xfId="0" applyNumberForma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>
      <alignment vertical="center"/>
    </xf>
    <xf numFmtId="10" fontId="0" fillId="4" borderId="0" xfId="0" applyNumberForma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"/>
    </xf>
    <xf numFmtId="0" fontId="11" fillId="0" borderId="0" xfId="1">
      <alignment vertical="center"/>
    </xf>
    <xf numFmtId="0" fontId="11" fillId="6" borderId="0" xfId="1" applyFont="1" applyFill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8" xfId="0" applyNumberForma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</cellXfs>
  <cellStyles count="2">
    <cellStyle name="표준" xfId="0" builtinId="0"/>
    <cellStyle name="표준 2" xfId="1"/>
  </cellStyles>
  <dxfs count="4">
    <dxf>
      <font>
        <color rgb="FFC00000"/>
      </font>
      <fill>
        <patternFill patternType="solid">
          <bgColor theme="5" tint="0.59996337778862885"/>
        </patternFill>
      </fill>
    </dxf>
    <dxf>
      <font>
        <color theme="7" tint="-0.499984740745262"/>
      </font>
      <fill>
        <patternFill>
          <bgColor rgb="FFFFF0B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40822</xdr:colOff>
      <xdr:row>2</xdr:row>
      <xdr:rowOff>180975</xdr:rowOff>
    </xdr:from>
    <xdr:to>
      <xdr:col>6</xdr:col>
      <xdr:colOff>353786</xdr:colOff>
      <xdr:row>6</xdr:row>
      <xdr:rowOff>85725</xdr:rowOff>
    </xdr:to>
    <xdr:sp macro="" textlink="">
      <xdr:nvSpPr>
        <xdr:cNvPr id="2" name="모서리가 둥근 직사각형 1"/>
        <xdr:cNvSpPr/>
      </xdr:nvSpPr>
      <xdr:spPr>
        <a:xfrm>
          <a:off x="1412422" y="1228725"/>
          <a:ext cx="3056164" cy="7429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4</xdr:col>
      <xdr:colOff>47624</xdr:colOff>
      <xdr:row>7</xdr:row>
      <xdr:rowOff>81643</xdr:rowOff>
    </xdr:from>
    <xdr:to>
      <xdr:col>4</xdr:col>
      <xdr:colOff>323849</xdr:colOff>
      <xdr:row>9</xdr:row>
      <xdr:rowOff>43543</xdr:rowOff>
    </xdr:to>
    <xdr:sp macro="" textlink="">
      <xdr:nvSpPr>
        <xdr:cNvPr id="3" name="아래쪽 화살표 2"/>
        <xdr:cNvSpPr/>
      </xdr:nvSpPr>
      <xdr:spPr>
        <a:xfrm>
          <a:off x="2790824" y="2177143"/>
          <a:ext cx="276225" cy="38100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</xdr:col>
      <xdr:colOff>680356</xdr:colOff>
      <xdr:row>10</xdr:row>
      <xdr:rowOff>0</xdr:rowOff>
    </xdr:from>
    <xdr:to>
      <xdr:col>6</xdr:col>
      <xdr:colOff>340177</xdr:colOff>
      <xdr:row>18</xdr:row>
      <xdr:rowOff>81643</xdr:rowOff>
    </xdr:to>
    <xdr:sp macro="" textlink="">
      <xdr:nvSpPr>
        <xdr:cNvPr id="4" name="순서도: 판단 3"/>
        <xdr:cNvSpPr/>
      </xdr:nvSpPr>
      <xdr:spPr>
        <a:xfrm>
          <a:off x="1366156" y="2724150"/>
          <a:ext cx="3088821" cy="175804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</xdr:col>
      <xdr:colOff>530680</xdr:colOff>
      <xdr:row>3</xdr:row>
      <xdr:rowOff>153761</xdr:rowOff>
    </xdr:from>
    <xdr:to>
      <xdr:col>5</xdr:col>
      <xdr:colOff>653144</xdr:colOff>
      <xdr:row>5</xdr:row>
      <xdr:rowOff>77561</xdr:rowOff>
    </xdr:to>
    <xdr:sp macro="" textlink="">
      <xdr:nvSpPr>
        <xdr:cNvPr id="5" name="TextBox 4"/>
        <xdr:cNvSpPr txBox="1"/>
      </xdr:nvSpPr>
      <xdr:spPr>
        <a:xfrm>
          <a:off x="1902280" y="1411061"/>
          <a:ext cx="2179864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300" b="1"/>
            <a:t>종목별 영구성장률 검토</a:t>
          </a:r>
        </a:p>
      </xdr:txBody>
    </xdr:sp>
    <xdr:clientData/>
  </xdr:twoCellAnchor>
  <xdr:twoCellAnchor>
    <xdr:from>
      <xdr:col>7</xdr:col>
      <xdr:colOff>257175</xdr:colOff>
      <xdr:row>13</xdr:row>
      <xdr:rowOff>104774</xdr:rowOff>
    </xdr:from>
    <xdr:to>
      <xdr:col>8</xdr:col>
      <xdr:colOff>57150</xdr:colOff>
      <xdr:row>15</xdr:row>
      <xdr:rowOff>19049</xdr:rowOff>
    </xdr:to>
    <xdr:sp macro="" textlink="">
      <xdr:nvSpPr>
        <xdr:cNvPr id="6" name="오른쪽 화살표 5"/>
        <xdr:cNvSpPr/>
      </xdr:nvSpPr>
      <xdr:spPr>
        <a:xfrm>
          <a:off x="5057775" y="3457574"/>
          <a:ext cx="485775" cy="33337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6</xdr:col>
      <xdr:colOff>417739</xdr:colOff>
      <xdr:row>12</xdr:row>
      <xdr:rowOff>13608</xdr:rowOff>
    </xdr:from>
    <xdr:to>
      <xdr:col>8</xdr:col>
      <xdr:colOff>119743</xdr:colOff>
      <xdr:row>13</xdr:row>
      <xdr:rowOff>99332</xdr:rowOff>
    </xdr:to>
    <xdr:sp macro="" textlink="">
      <xdr:nvSpPr>
        <xdr:cNvPr id="7" name="TextBox 6"/>
        <xdr:cNvSpPr txBox="1"/>
      </xdr:nvSpPr>
      <xdr:spPr>
        <a:xfrm>
          <a:off x="4091668" y="2680608"/>
          <a:ext cx="926646" cy="2898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600" b="1"/>
            <a:t>Yes</a:t>
          </a:r>
          <a:endParaRPr lang="ko-KR" altLang="en-US" sz="1600" b="1"/>
        </a:p>
      </xdr:txBody>
    </xdr:sp>
    <xdr:clientData/>
  </xdr:twoCellAnchor>
  <xdr:twoCellAnchor>
    <xdr:from>
      <xdr:col>2</xdr:col>
      <xdr:colOff>568777</xdr:colOff>
      <xdr:row>12</xdr:row>
      <xdr:rowOff>180977</xdr:rowOff>
    </xdr:from>
    <xdr:to>
      <xdr:col>5</xdr:col>
      <xdr:colOff>394606</xdr:colOff>
      <xdr:row>15</xdr:row>
      <xdr:rowOff>122466</xdr:rowOff>
    </xdr:to>
    <xdr:sp macro="" textlink="">
      <xdr:nvSpPr>
        <xdr:cNvPr id="8" name="TextBox 7"/>
        <xdr:cNvSpPr txBox="1"/>
      </xdr:nvSpPr>
      <xdr:spPr>
        <a:xfrm>
          <a:off x="1793420" y="2847977"/>
          <a:ext cx="1662793" cy="553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en-US" altLang="ko-KR" sz="1100" b="1"/>
            <a:t>10</a:t>
          </a:r>
          <a:r>
            <a:rPr lang="ko-KR" altLang="en-US" sz="1100" b="1"/>
            <a:t>년 업종별 과거성장률이 </a:t>
          </a:r>
          <a:r>
            <a:rPr lang="en-US" altLang="ko-KR" sz="1100" b="1"/>
            <a:t>(-)</a:t>
          </a:r>
          <a:r>
            <a:rPr lang="ko-KR" altLang="en-US" sz="1100" b="1"/>
            <a:t>인지</a:t>
          </a:r>
          <a:r>
            <a:rPr lang="en-US" altLang="ko-KR" sz="1100" b="1"/>
            <a:t>?</a:t>
          </a:r>
          <a:endParaRPr lang="ko-KR" altLang="en-US" sz="1100" b="1"/>
        </a:p>
      </xdr:txBody>
    </xdr:sp>
    <xdr:clientData/>
  </xdr:twoCellAnchor>
  <xdr:twoCellAnchor>
    <xdr:from>
      <xdr:col>8</xdr:col>
      <xdr:colOff>544286</xdr:colOff>
      <xdr:row>11</xdr:row>
      <xdr:rowOff>163286</xdr:rowOff>
    </xdr:from>
    <xdr:to>
      <xdr:col>12</xdr:col>
      <xdr:colOff>571500</xdr:colOff>
      <xdr:row>17</xdr:row>
      <xdr:rowOff>68036</xdr:rowOff>
    </xdr:to>
    <xdr:sp macro="" textlink="">
      <xdr:nvSpPr>
        <xdr:cNvPr id="9" name="순서도: 처리 8"/>
        <xdr:cNvSpPr/>
      </xdr:nvSpPr>
      <xdr:spPr>
        <a:xfrm>
          <a:off x="5442857" y="3034393"/>
          <a:ext cx="2476500" cy="112939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40822</xdr:colOff>
      <xdr:row>12</xdr:row>
      <xdr:rowOff>149678</xdr:rowOff>
    </xdr:from>
    <xdr:to>
      <xdr:col>12</xdr:col>
      <xdr:colOff>462643</xdr:colOff>
      <xdr:row>17</xdr:row>
      <xdr:rowOff>0</xdr:rowOff>
    </xdr:to>
    <xdr:sp macro="" textlink="">
      <xdr:nvSpPr>
        <xdr:cNvPr id="10" name="TextBox 9"/>
        <xdr:cNvSpPr txBox="1"/>
      </xdr:nvSpPr>
      <xdr:spPr>
        <a:xfrm>
          <a:off x="5551715" y="3224892"/>
          <a:ext cx="2258785" cy="870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900"/>
            </a:lnSpc>
          </a:pPr>
          <a:r>
            <a:rPr lang="ko-KR" altLang="en-US" sz="1300" b="1"/>
            <a:t>사양산업</a:t>
          </a:r>
          <a:endParaRPr lang="en-US" altLang="ko-KR" sz="1300" b="1"/>
        </a:p>
        <a:p>
          <a:pPr>
            <a:lnSpc>
              <a:spcPts val="1900"/>
            </a:lnSpc>
          </a:pPr>
          <a:r>
            <a:rPr lang="en-US" altLang="ko-KR" sz="1300" b="1"/>
            <a:t>: </a:t>
          </a:r>
          <a:r>
            <a:rPr lang="ko-KR" altLang="en-US" sz="1300" b="1"/>
            <a:t>영구성장률 </a:t>
          </a:r>
          <a:r>
            <a:rPr lang="en-US" altLang="ko-KR" sz="1300" b="1">
              <a:solidFill>
                <a:srgbClr val="FF0000"/>
              </a:solidFill>
            </a:rPr>
            <a:t>0%</a:t>
          </a:r>
          <a:r>
            <a:rPr lang="en-US" altLang="ko-KR" sz="1300" b="1" baseline="0">
              <a:solidFill>
                <a:srgbClr val="FF0000"/>
              </a:solidFill>
            </a:rPr>
            <a:t> </a:t>
          </a:r>
          <a:r>
            <a:rPr lang="ko-KR" altLang="en-US" sz="1300" b="1" baseline="0"/>
            <a:t>적용</a:t>
          </a:r>
          <a:endParaRPr lang="ko-KR" altLang="en-US" sz="1300" b="1"/>
        </a:p>
      </xdr:txBody>
    </xdr:sp>
    <xdr:clientData/>
  </xdr:twoCellAnchor>
  <xdr:twoCellAnchor>
    <xdr:from>
      <xdr:col>4</xdr:col>
      <xdr:colOff>50347</xdr:colOff>
      <xdr:row>19</xdr:row>
      <xdr:rowOff>57151</xdr:rowOff>
    </xdr:from>
    <xdr:to>
      <xdr:col>4</xdr:col>
      <xdr:colOff>326572</xdr:colOff>
      <xdr:row>21</xdr:row>
      <xdr:rowOff>19051</xdr:rowOff>
    </xdr:to>
    <xdr:sp macro="" textlink="">
      <xdr:nvSpPr>
        <xdr:cNvPr id="11" name="아래쪽 화살표 10"/>
        <xdr:cNvSpPr/>
      </xdr:nvSpPr>
      <xdr:spPr>
        <a:xfrm>
          <a:off x="2793547" y="4667251"/>
          <a:ext cx="276225" cy="38100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</xdr:col>
      <xdr:colOff>16329</xdr:colOff>
      <xdr:row>22</xdr:row>
      <xdr:rowOff>16325</xdr:rowOff>
    </xdr:from>
    <xdr:to>
      <xdr:col>6</xdr:col>
      <xdr:colOff>356507</xdr:colOff>
      <xdr:row>30</xdr:row>
      <xdr:rowOff>97968</xdr:rowOff>
    </xdr:to>
    <xdr:sp macro="" textlink="">
      <xdr:nvSpPr>
        <xdr:cNvPr id="12" name="순서도: 판단 11"/>
        <xdr:cNvSpPr/>
      </xdr:nvSpPr>
      <xdr:spPr>
        <a:xfrm>
          <a:off x="1387929" y="5255075"/>
          <a:ext cx="3083378" cy="175804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</xdr:col>
      <xdr:colOff>651783</xdr:colOff>
      <xdr:row>25</xdr:row>
      <xdr:rowOff>6804</xdr:rowOff>
    </xdr:from>
    <xdr:to>
      <xdr:col>5</xdr:col>
      <xdr:colOff>410937</xdr:colOff>
      <xdr:row>27</xdr:row>
      <xdr:rowOff>193220</xdr:rowOff>
    </xdr:to>
    <xdr:sp macro="" textlink="">
      <xdr:nvSpPr>
        <xdr:cNvPr id="13" name="TextBox 12"/>
        <xdr:cNvSpPr txBox="1"/>
      </xdr:nvSpPr>
      <xdr:spPr>
        <a:xfrm>
          <a:off x="2023383" y="5874204"/>
          <a:ext cx="1816554" cy="605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600"/>
            </a:lnSpc>
          </a:pPr>
          <a:r>
            <a:rPr lang="ko-KR" altLang="en-US" sz="1100" b="1"/>
            <a:t>업종별성장률이</a:t>
          </a:r>
          <a:endParaRPr lang="en-US" altLang="ko-KR" sz="1100" b="1"/>
        </a:p>
        <a:p>
          <a:pPr algn="ctr">
            <a:lnSpc>
              <a:spcPts val="1700"/>
            </a:lnSpc>
          </a:pPr>
          <a:r>
            <a:rPr lang="ko-KR" altLang="en-US" sz="1100" b="1"/>
            <a:t>감소추세인지</a:t>
          </a:r>
          <a:r>
            <a:rPr lang="en-US" altLang="ko-KR" sz="1100" b="1"/>
            <a:t>?</a:t>
          </a:r>
          <a:endParaRPr lang="ko-KR" altLang="en-US" sz="1100" b="1"/>
        </a:p>
      </xdr:txBody>
    </xdr:sp>
    <xdr:clientData/>
  </xdr:twoCellAnchor>
  <xdr:twoCellAnchor>
    <xdr:from>
      <xdr:col>4</xdr:col>
      <xdr:colOff>258535</xdr:colOff>
      <xdr:row>31</xdr:row>
      <xdr:rowOff>1</xdr:rowOff>
    </xdr:from>
    <xdr:to>
      <xdr:col>5</xdr:col>
      <xdr:colOff>572860</xdr:colOff>
      <xdr:row>32</xdr:row>
      <xdr:rowOff>85726</xdr:rowOff>
    </xdr:to>
    <xdr:sp macro="" textlink="">
      <xdr:nvSpPr>
        <xdr:cNvPr id="14" name="TextBox 13"/>
        <xdr:cNvSpPr txBox="1"/>
      </xdr:nvSpPr>
      <xdr:spPr>
        <a:xfrm>
          <a:off x="3001735" y="7124701"/>
          <a:ext cx="10001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600" b="1"/>
            <a:t>Yes</a:t>
          </a:r>
          <a:endParaRPr lang="ko-KR" altLang="en-US" sz="1600" b="1"/>
        </a:p>
      </xdr:txBody>
    </xdr:sp>
    <xdr:clientData/>
  </xdr:twoCellAnchor>
  <xdr:twoCellAnchor>
    <xdr:from>
      <xdr:col>4</xdr:col>
      <xdr:colOff>338818</xdr:colOff>
      <xdr:row>19</xdr:row>
      <xdr:rowOff>70757</xdr:rowOff>
    </xdr:from>
    <xdr:to>
      <xdr:col>5</xdr:col>
      <xdr:colOff>585108</xdr:colOff>
      <xdr:row>20</xdr:row>
      <xdr:rowOff>156482</xdr:rowOff>
    </xdr:to>
    <xdr:sp macro="" textlink="">
      <xdr:nvSpPr>
        <xdr:cNvPr id="15" name="TextBox 14"/>
        <xdr:cNvSpPr txBox="1"/>
      </xdr:nvSpPr>
      <xdr:spPr>
        <a:xfrm>
          <a:off x="2788104" y="4166507"/>
          <a:ext cx="858611" cy="289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600" b="1"/>
            <a:t>No</a:t>
          </a:r>
          <a:endParaRPr lang="ko-KR" altLang="en-US" sz="1600" b="1"/>
        </a:p>
      </xdr:txBody>
    </xdr:sp>
    <xdr:clientData/>
  </xdr:twoCellAnchor>
  <xdr:twoCellAnchor>
    <xdr:from>
      <xdr:col>6</xdr:col>
      <xdr:colOff>409575</xdr:colOff>
      <xdr:row>23</xdr:row>
      <xdr:rowOff>195942</xdr:rowOff>
    </xdr:from>
    <xdr:to>
      <xdr:col>8</xdr:col>
      <xdr:colOff>111579</xdr:colOff>
      <xdr:row>25</xdr:row>
      <xdr:rowOff>77561</xdr:rowOff>
    </xdr:to>
    <xdr:sp macro="" textlink="">
      <xdr:nvSpPr>
        <xdr:cNvPr id="16" name="TextBox 15"/>
        <xdr:cNvSpPr txBox="1"/>
      </xdr:nvSpPr>
      <xdr:spPr>
        <a:xfrm>
          <a:off x="4083504" y="5108121"/>
          <a:ext cx="926646" cy="2898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600" b="1"/>
            <a:t>No</a:t>
          </a:r>
          <a:endParaRPr lang="ko-KR" altLang="en-US" sz="1600" b="1"/>
        </a:p>
      </xdr:txBody>
    </xdr:sp>
    <xdr:clientData/>
  </xdr:twoCellAnchor>
  <xdr:twoCellAnchor>
    <xdr:from>
      <xdr:col>7</xdr:col>
      <xdr:colOff>240847</xdr:colOff>
      <xdr:row>25</xdr:row>
      <xdr:rowOff>115658</xdr:rowOff>
    </xdr:from>
    <xdr:to>
      <xdr:col>8</xdr:col>
      <xdr:colOff>40822</xdr:colOff>
      <xdr:row>27</xdr:row>
      <xdr:rowOff>29932</xdr:rowOff>
    </xdr:to>
    <xdr:sp macro="" textlink="">
      <xdr:nvSpPr>
        <xdr:cNvPr id="17" name="오른쪽 화살표 16"/>
        <xdr:cNvSpPr/>
      </xdr:nvSpPr>
      <xdr:spPr>
        <a:xfrm>
          <a:off x="5041447" y="5983058"/>
          <a:ext cx="485775" cy="333374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8</xdr:col>
      <xdr:colOff>547009</xdr:colOff>
      <xdr:row>23</xdr:row>
      <xdr:rowOff>97968</xdr:rowOff>
    </xdr:from>
    <xdr:to>
      <xdr:col>12</xdr:col>
      <xdr:colOff>574223</xdr:colOff>
      <xdr:row>29</xdr:row>
      <xdr:rowOff>2718</xdr:rowOff>
    </xdr:to>
    <xdr:sp macro="" textlink="">
      <xdr:nvSpPr>
        <xdr:cNvPr id="18" name="순서도: 처리 17"/>
        <xdr:cNvSpPr/>
      </xdr:nvSpPr>
      <xdr:spPr>
        <a:xfrm>
          <a:off x="5445580" y="5418361"/>
          <a:ext cx="2476500" cy="112939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43545</xdr:colOff>
      <xdr:row>24</xdr:row>
      <xdr:rowOff>84361</xdr:rowOff>
    </xdr:from>
    <xdr:to>
      <xdr:col>12</xdr:col>
      <xdr:colOff>465366</xdr:colOff>
      <xdr:row>28</xdr:row>
      <xdr:rowOff>138789</xdr:rowOff>
    </xdr:to>
    <xdr:sp macro="" textlink="">
      <xdr:nvSpPr>
        <xdr:cNvPr id="19" name="TextBox 18"/>
        <xdr:cNvSpPr txBox="1"/>
      </xdr:nvSpPr>
      <xdr:spPr>
        <a:xfrm>
          <a:off x="6215745" y="5742211"/>
          <a:ext cx="2479221" cy="892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900"/>
            </a:lnSpc>
          </a:pPr>
          <a:r>
            <a:rPr lang="ko-KR" altLang="en-US" sz="1300" b="1"/>
            <a:t>성장산업</a:t>
          </a:r>
          <a:endParaRPr lang="en-US" altLang="ko-KR" sz="1300" b="1"/>
        </a:p>
        <a:p>
          <a:pPr>
            <a:lnSpc>
              <a:spcPts val="1800"/>
            </a:lnSpc>
          </a:pPr>
          <a:r>
            <a:rPr lang="en-US" altLang="ko-KR" sz="1300" b="1"/>
            <a:t>: </a:t>
          </a:r>
          <a:r>
            <a:rPr lang="ko-KR" altLang="en-US" sz="1300" b="1"/>
            <a:t>영구성장률 </a:t>
          </a:r>
          <a:r>
            <a:rPr lang="en-US" altLang="ko-KR" sz="1300" b="1">
              <a:solidFill>
                <a:srgbClr val="FF0000"/>
              </a:solidFill>
            </a:rPr>
            <a:t>1%</a:t>
          </a:r>
          <a:r>
            <a:rPr lang="en-US" altLang="ko-KR" sz="1300" b="1" baseline="0">
              <a:solidFill>
                <a:srgbClr val="FF0000"/>
              </a:solidFill>
            </a:rPr>
            <a:t> </a:t>
          </a:r>
          <a:r>
            <a:rPr lang="ko-KR" altLang="en-US" sz="1300" b="1" baseline="0"/>
            <a:t>적용</a:t>
          </a:r>
          <a:endParaRPr lang="ko-KR" altLang="en-US" sz="1300" b="1"/>
        </a:p>
      </xdr:txBody>
    </xdr:sp>
    <xdr:clientData/>
  </xdr:twoCellAnchor>
  <xdr:twoCellAnchor>
    <xdr:from>
      <xdr:col>4</xdr:col>
      <xdr:colOff>53070</xdr:colOff>
      <xdr:row>31</xdr:row>
      <xdr:rowOff>19044</xdr:rowOff>
    </xdr:from>
    <xdr:to>
      <xdr:col>4</xdr:col>
      <xdr:colOff>329295</xdr:colOff>
      <xdr:row>32</xdr:row>
      <xdr:rowOff>185051</xdr:rowOff>
    </xdr:to>
    <xdr:sp macro="" textlink="">
      <xdr:nvSpPr>
        <xdr:cNvPr id="20" name="아래쪽 화살표 19"/>
        <xdr:cNvSpPr/>
      </xdr:nvSpPr>
      <xdr:spPr>
        <a:xfrm>
          <a:off x="2796270" y="7143744"/>
          <a:ext cx="276225" cy="375557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2</xdr:col>
      <xdr:colOff>32659</xdr:colOff>
      <xdr:row>34</xdr:row>
      <xdr:rowOff>19044</xdr:rowOff>
    </xdr:from>
    <xdr:to>
      <xdr:col>6</xdr:col>
      <xdr:colOff>372837</xdr:colOff>
      <xdr:row>40</xdr:row>
      <xdr:rowOff>508901</xdr:rowOff>
    </xdr:to>
    <xdr:sp macro="" textlink="">
      <xdr:nvSpPr>
        <xdr:cNvPr id="21" name="순서도: 판단 20"/>
        <xdr:cNvSpPr/>
      </xdr:nvSpPr>
      <xdr:spPr>
        <a:xfrm>
          <a:off x="1404259" y="7772394"/>
          <a:ext cx="3083378" cy="174715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/>
            <a:t>표ㅍㄹㅇㄹㅇㅇㄹ</a:t>
          </a:r>
        </a:p>
      </xdr:txBody>
    </xdr:sp>
    <xdr:clientData/>
  </xdr:twoCellAnchor>
  <xdr:twoCellAnchor>
    <xdr:from>
      <xdr:col>2</xdr:col>
      <xdr:colOff>668113</xdr:colOff>
      <xdr:row>37</xdr:row>
      <xdr:rowOff>9523</xdr:rowOff>
    </xdr:from>
    <xdr:to>
      <xdr:col>5</xdr:col>
      <xdr:colOff>427267</xdr:colOff>
      <xdr:row>39</xdr:row>
      <xdr:rowOff>195940</xdr:rowOff>
    </xdr:to>
    <xdr:sp macro="" textlink="">
      <xdr:nvSpPr>
        <xdr:cNvPr id="22" name="TextBox 21"/>
        <xdr:cNvSpPr txBox="1"/>
      </xdr:nvSpPr>
      <xdr:spPr>
        <a:xfrm>
          <a:off x="2039713" y="8391523"/>
          <a:ext cx="1816554" cy="6055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600"/>
            </a:lnSpc>
          </a:pPr>
          <a:r>
            <a:rPr lang="ko-KR" altLang="en-US" sz="1100" b="1"/>
            <a:t>업력이 </a:t>
          </a:r>
          <a:r>
            <a:rPr lang="en-US" altLang="ko-KR" sz="1100" b="1"/>
            <a:t>10</a:t>
          </a:r>
          <a:r>
            <a:rPr lang="ko-KR" altLang="en-US" sz="1100" b="1"/>
            <a:t>년 이상</a:t>
          </a:r>
          <a:endParaRPr lang="en-US" altLang="ko-KR" sz="1100" b="1"/>
        </a:p>
      </xdr:txBody>
    </xdr:sp>
    <xdr:clientData/>
  </xdr:twoCellAnchor>
  <xdr:twoCellAnchor>
    <xdr:from>
      <xdr:col>2</xdr:col>
      <xdr:colOff>81644</xdr:colOff>
      <xdr:row>42</xdr:row>
      <xdr:rowOff>190500</xdr:rowOff>
    </xdr:from>
    <xdr:to>
      <xdr:col>6</xdr:col>
      <xdr:colOff>394608</xdr:colOff>
      <xdr:row>48</xdr:row>
      <xdr:rowOff>1</xdr:rowOff>
    </xdr:to>
    <xdr:sp macro="" textlink="">
      <xdr:nvSpPr>
        <xdr:cNvPr id="23" name="모서리가 둥근 직사각형 22"/>
        <xdr:cNvSpPr/>
      </xdr:nvSpPr>
      <xdr:spPr>
        <a:xfrm>
          <a:off x="1453244" y="10287000"/>
          <a:ext cx="3056164" cy="1066801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4</xdr:col>
      <xdr:colOff>55793</xdr:colOff>
      <xdr:row>40</xdr:row>
      <xdr:rowOff>606869</xdr:rowOff>
    </xdr:from>
    <xdr:to>
      <xdr:col>4</xdr:col>
      <xdr:colOff>332018</xdr:colOff>
      <xdr:row>41</xdr:row>
      <xdr:rowOff>106126</xdr:rowOff>
    </xdr:to>
    <xdr:sp macro="" textlink="">
      <xdr:nvSpPr>
        <xdr:cNvPr id="24" name="아래쪽 화살표 23"/>
        <xdr:cNvSpPr/>
      </xdr:nvSpPr>
      <xdr:spPr>
        <a:xfrm>
          <a:off x="2798993" y="9617519"/>
          <a:ext cx="276225" cy="375557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7</xdr:col>
      <xdr:colOff>243570</xdr:colOff>
      <xdr:row>37</xdr:row>
      <xdr:rowOff>118375</xdr:rowOff>
    </xdr:from>
    <xdr:to>
      <xdr:col>8</xdr:col>
      <xdr:colOff>43545</xdr:colOff>
      <xdr:row>39</xdr:row>
      <xdr:rowOff>32650</xdr:rowOff>
    </xdr:to>
    <xdr:sp macro="" textlink="">
      <xdr:nvSpPr>
        <xdr:cNvPr id="25" name="오른쪽 화살표 24"/>
        <xdr:cNvSpPr/>
      </xdr:nvSpPr>
      <xdr:spPr>
        <a:xfrm>
          <a:off x="5044170" y="8500375"/>
          <a:ext cx="485775" cy="33337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8</xdr:col>
      <xdr:colOff>549732</xdr:colOff>
      <xdr:row>35</xdr:row>
      <xdr:rowOff>114294</xdr:rowOff>
    </xdr:from>
    <xdr:to>
      <xdr:col>12</xdr:col>
      <xdr:colOff>576946</xdr:colOff>
      <xdr:row>40</xdr:row>
      <xdr:rowOff>223151</xdr:rowOff>
    </xdr:to>
    <xdr:sp macro="" textlink="">
      <xdr:nvSpPr>
        <xdr:cNvPr id="26" name="순서도: 처리 25"/>
        <xdr:cNvSpPr/>
      </xdr:nvSpPr>
      <xdr:spPr>
        <a:xfrm>
          <a:off x="6036132" y="8077194"/>
          <a:ext cx="2770414" cy="115660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46268</xdr:colOff>
      <xdr:row>36</xdr:row>
      <xdr:rowOff>100687</xdr:rowOff>
    </xdr:from>
    <xdr:to>
      <xdr:col>12</xdr:col>
      <xdr:colOff>468089</xdr:colOff>
      <xdr:row>40</xdr:row>
      <xdr:rowOff>155115</xdr:rowOff>
    </xdr:to>
    <xdr:sp macro="" textlink="">
      <xdr:nvSpPr>
        <xdr:cNvPr id="27" name="TextBox 26"/>
        <xdr:cNvSpPr txBox="1"/>
      </xdr:nvSpPr>
      <xdr:spPr>
        <a:xfrm>
          <a:off x="6218468" y="8273137"/>
          <a:ext cx="2479221" cy="892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000"/>
            </a:lnSpc>
          </a:pPr>
          <a:r>
            <a:rPr lang="ko-KR" altLang="en-US" sz="1300" b="1"/>
            <a:t>일반산업</a:t>
          </a:r>
          <a:r>
            <a:rPr lang="en-US" altLang="ko-KR" sz="1300" b="1"/>
            <a:t>(1%)</a:t>
          </a:r>
        </a:p>
        <a:p>
          <a:pPr>
            <a:lnSpc>
              <a:spcPts val="1900"/>
            </a:lnSpc>
          </a:pPr>
          <a:r>
            <a:rPr lang="en-US" altLang="ko-KR" sz="1300" b="1"/>
            <a:t>: </a:t>
          </a:r>
          <a:r>
            <a:rPr lang="ko-KR" altLang="en-US" sz="1300" b="1"/>
            <a:t>영구성장률 </a:t>
          </a:r>
          <a:r>
            <a:rPr lang="en-US" altLang="ko-KR" sz="1300" b="1">
              <a:solidFill>
                <a:srgbClr val="FF0000"/>
              </a:solidFill>
            </a:rPr>
            <a:t>1%</a:t>
          </a:r>
          <a:r>
            <a:rPr lang="en-US" altLang="ko-KR" sz="1300" b="1" baseline="0">
              <a:solidFill>
                <a:srgbClr val="FF0000"/>
              </a:solidFill>
            </a:rPr>
            <a:t> </a:t>
          </a:r>
          <a:r>
            <a:rPr lang="ko-KR" altLang="en-US" sz="1300" b="1" baseline="0"/>
            <a:t>적용</a:t>
          </a:r>
          <a:endParaRPr lang="ko-KR" altLang="en-US" sz="1300" b="1"/>
        </a:p>
      </xdr:txBody>
    </xdr:sp>
    <xdr:clientData/>
  </xdr:twoCellAnchor>
  <xdr:twoCellAnchor>
    <xdr:from>
      <xdr:col>6</xdr:col>
      <xdr:colOff>493941</xdr:colOff>
      <xdr:row>36</xdr:row>
      <xdr:rowOff>35374</xdr:rowOff>
    </xdr:from>
    <xdr:to>
      <xdr:col>8</xdr:col>
      <xdr:colOff>195945</xdr:colOff>
      <xdr:row>37</xdr:row>
      <xdr:rowOff>121098</xdr:rowOff>
    </xdr:to>
    <xdr:sp macro="" textlink="">
      <xdr:nvSpPr>
        <xdr:cNvPr id="28" name="TextBox 27"/>
        <xdr:cNvSpPr txBox="1"/>
      </xdr:nvSpPr>
      <xdr:spPr>
        <a:xfrm>
          <a:off x="4167870" y="7600945"/>
          <a:ext cx="926646" cy="289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600" b="1"/>
            <a:t>No</a:t>
          </a:r>
          <a:endParaRPr lang="ko-KR" altLang="en-US" sz="1600" b="1"/>
        </a:p>
      </xdr:txBody>
    </xdr:sp>
    <xdr:clientData/>
  </xdr:twoCellAnchor>
  <xdr:twoCellAnchor>
    <xdr:from>
      <xdr:col>4</xdr:col>
      <xdr:colOff>394607</xdr:colOff>
      <xdr:row>40</xdr:row>
      <xdr:rowOff>628648</xdr:rowOff>
    </xdr:from>
    <xdr:to>
      <xdr:col>5</xdr:col>
      <xdr:colOff>561976</xdr:colOff>
      <xdr:row>41</xdr:row>
      <xdr:rowOff>0</xdr:rowOff>
    </xdr:to>
    <xdr:sp macro="" textlink="">
      <xdr:nvSpPr>
        <xdr:cNvPr id="29" name="TextBox 28"/>
        <xdr:cNvSpPr txBox="1"/>
      </xdr:nvSpPr>
      <xdr:spPr>
        <a:xfrm>
          <a:off x="3137807" y="9639298"/>
          <a:ext cx="853169" cy="247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600" b="1"/>
            <a:t>Yes</a:t>
          </a:r>
          <a:endParaRPr lang="ko-KR" altLang="en-US" sz="1600" b="1"/>
        </a:p>
      </xdr:txBody>
    </xdr:sp>
    <xdr:clientData/>
  </xdr:twoCellAnchor>
  <xdr:twoCellAnchor>
    <xdr:from>
      <xdr:col>2</xdr:col>
      <xdr:colOff>334748</xdr:colOff>
      <xdr:row>43</xdr:row>
      <xdr:rowOff>62578</xdr:rowOff>
    </xdr:from>
    <xdr:to>
      <xdr:col>6</xdr:col>
      <xdr:colOff>76212</xdr:colOff>
      <xdr:row>47</xdr:row>
      <xdr:rowOff>117006</xdr:rowOff>
    </xdr:to>
    <xdr:sp macro="" textlink="">
      <xdr:nvSpPr>
        <xdr:cNvPr id="30" name="TextBox 29"/>
        <xdr:cNvSpPr txBox="1"/>
      </xdr:nvSpPr>
      <xdr:spPr>
        <a:xfrm>
          <a:off x="1706348" y="10368628"/>
          <a:ext cx="2484664" cy="8926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000"/>
            </a:lnSpc>
          </a:pPr>
          <a:r>
            <a:rPr lang="ko-KR" altLang="en-US" sz="1300" b="1"/>
            <a:t>일반산업</a:t>
          </a:r>
          <a:r>
            <a:rPr lang="en-US" altLang="ko-KR" sz="1300" b="1"/>
            <a:t>(0%)</a:t>
          </a:r>
        </a:p>
        <a:p>
          <a:pPr>
            <a:lnSpc>
              <a:spcPts val="1900"/>
            </a:lnSpc>
          </a:pPr>
          <a:r>
            <a:rPr lang="en-US" altLang="ko-KR" sz="1300" b="1"/>
            <a:t>: </a:t>
          </a:r>
          <a:r>
            <a:rPr lang="ko-KR" altLang="en-US" sz="1300" b="1"/>
            <a:t>영구성장률 </a:t>
          </a:r>
          <a:r>
            <a:rPr lang="en-US" altLang="ko-KR" sz="1300" b="1">
              <a:solidFill>
                <a:srgbClr val="FF0000"/>
              </a:solidFill>
            </a:rPr>
            <a:t>0%</a:t>
          </a:r>
          <a:r>
            <a:rPr lang="en-US" altLang="ko-KR" sz="1300" b="1" baseline="0">
              <a:solidFill>
                <a:srgbClr val="FF0000"/>
              </a:solidFill>
            </a:rPr>
            <a:t> </a:t>
          </a:r>
          <a:r>
            <a:rPr lang="ko-KR" altLang="en-US" sz="1300" b="1" baseline="0"/>
            <a:t>적용</a:t>
          </a:r>
          <a:endParaRPr lang="ko-KR" altLang="en-US" sz="13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7" unboundColumnsRight="3">
    <queryTableFields count="16">
      <queryTableField id="1" name="항목명1" tableColumnId="27"/>
      <queryTableField id="2" name="항목명3" tableColumnId="28"/>
      <queryTableField id="3" name="단위" tableColumnId="29"/>
      <queryTableField id="4" name="2011" tableColumnId="30"/>
      <queryTableField id="5" name="2012" tableColumnId="31"/>
      <queryTableField id="6" name="2013" tableColumnId="32"/>
      <queryTableField id="7" name="2014" tableColumnId="33"/>
      <queryTableField id="8" name="2015" tableColumnId="34"/>
      <queryTableField id="9" name="2016" tableColumnId="35"/>
      <queryTableField id="10" name="2017" tableColumnId="36"/>
      <queryTableField id="11" name="2018" tableColumnId="37"/>
      <queryTableField id="12" name="2019" tableColumnId="38"/>
      <queryTableField id="13" name="2020" tableColumnId="39"/>
      <queryTableField id="14" dataBound="0" tableColumnId="1"/>
      <queryTableField id="16" dataBound="0" tableColumnId="2"/>
      <queryTableField id="15" dataBound="0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7" unboundColumnsRight="3">
    <queryTableFields count="16">
      <queryTableField id="1" name="항목명1" tableColumnId="27"/>
      <queryTableField id="2" name="항목명3" tableColumnId="28"/>
      <queryTableField id="3" name="단위" tableColumnId="29"/>
      <queryTableField id="4" name="2011" tableColumnId="30"/>
      <queryTableField id="5" name="2012" tableColumnId="31"/>
      <queryTableField id="6" name="2013" tableColumnId="32"/>
      <queryTableField id="7" name="2014" tableColumnId="33"/>
      <queryTableField id="8" name="2015" tableColumnId="34"/>
      <queryTableField id="9" name="2016" tableColumnId="35"/>
      <queryTableField id="10" name="2017" tableColumnId="36"/>
      <queryTableField id="11" name="2018" tableColumnId="37"/>
      <queryTableField id="12" name="2019" tableColumnId="38"/>
      <queryTableField id="13" name="2020" tableColumnId="39"/>
      <queryTableField id="14" dataBound="0" tableColumnId="1"/>
      <queryTableField id="16" dataBound="0" tableColumnId="2"/>
      <queryTableField id="15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ROE" displayName="ROE" ref="A1:P141" tableType="queryTable" totalsRowShown="0">
  <autoFilter ref="A1:P141"/>
  <tableColumns count="16">
    <tableColumn id="27" uniqueName="27" name="업종코드" queryTableFieldId="1"/>
    <tableColumn id="28" uniqueName="28" name="계정항목" queryTableFieldId="2"/>
    <tableColumn id="29" uniqueName="29" name="단위" queryTableFieldId="3"/>
    <tableColumn id="30" uniqueName="30" name="2010" queryTableFieldId="4"/>
    <tableColumn id="31" uniqueName="31" name="2011" queryTableFieldId="5"/>
    <tableColumn id="32" uniqueName="32" name="2012" queryTableFieldId="6"/>
    <tableColumn id="33" uniqueName="33" name="2013" queryTableFieldId="7"/>
    <tableColumn id="34" uniqueName="34" name="2014" queryTableFieldId="8"/>
    <tableColumn id="35" uniqueName="35" name="2015" queryTableFieldId="9"/>
    <tableColumn id="36" uniqueName="36" name="2016" queryTableFieldId="10"/>
    <tableColumn id="37" uniqueName="37" name="2017" queryTableFieldId="11"/>
    <tableColumn id="38" uniqueName="38" name="2018" queryTableFieldId="12"/>
    <tableColumn id="39" uniqueName="39" name="2019" queryTableFieldId="13"/>
    <tableColumn id="1" uniqueName="1" name="2020" queryTableFieldId="14" dataDxfId="2"/>
    <tableColumn id="2" uniqueName="2" name="2021" queryTableFieldId="16"/>
    <tableColumn id="3" uniqueName="3" name="2022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배당성향" displayName="배당성향" ref="A1:P279" tableType="queryTable" totalsRowShown="0">
  <autoFilter ref="A1:P279"/>
  <tableColumns count="16">
    <tableColumn id="27" uniqueName="27" name="업종코드" queryTableFieldId="1"/>
    <tableColumn id="28" uniqueName="28" name="항목명3" queryTableFieldId="2"/>
    <tableColumn id="29" uniqueName="29" name="단위" queryTableFieldId="3"/>
    <tableColumn id="30" uniqueName="30" name="2010" queryTableFieldId="4"/>
    <tableColumn id="31" uniqueName="31" name="2011" queryTableFieldId="5"/>
    <tableColumn id="32" uniqueName="32" name="2012" queryTableFieldId="6"/>
    <tableColumn id="33" uniqueName="33" name="2013" queryTableFieldId="7"/>
    <tableColumn id="34" uniqueName="34" name="2014" queryTableFieldId="8"/>
    <tableColumn id="35" uniqueName="35" name="2015" queryTableFieldId="9"/>
    <tableColumn id="36" uniqueName="36" name="2016" queryTableFieldId="10"/>
    <tableColumn id="37" uniqueName="37" name="2017" queryTableFieldId="11"/>
    <tableColumn id="38" uniqueName="38" name="2018" queryTableFieldId="12"/>
    <tableColumn id="39" uniqueName="39" name="2019" queryTableFieldId="13"/>
    <tableColumn id="1" uniqueName="1" name="2020" queryTableFieldId="14" dataDxfId="3">
      <calculatedColumnFormula>#REF!</calculatedColumnFormula>
    </tableColumn>
    <tableColumn id="2" uniqueName="2" name="2021" queryTableFieldId="16"/>
    <tableColumn id="3" uniqueName="3" name="202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52"/>
  <sheetViews>
    <sheetView showGridLines="0" topLeftCell="A4" zoomScale="70" zoomScaleNormal="70" zoomScaleSheetLayoutView="85" workbookViewId="0">
      <selection activeCell="M46" sqref="M46"/>
    </sheetView>
  </sheetViews>
  <sheetFormatPr defaultColWidth="0" defaultRowHeight="16.5" zeroHeight="1" x14ac:dyDescent="0.2"/>
  <cols>
    <col min="1" max="13" width="9.140625" style="39" customWidth="1"/>
    <col min="14" max="16384" width="9.140625" style="39" hidden="1"/>
  </cols>
  <sheetData>
    <row r="1" spans="1:13" x14ac:dyDescent="0.2"/>
    <row r="2" spans="1:13" ht="33" customHeight="1" x14ac:dyDescent="0.2">
      <c r="A2" s="44" t="s">
        <v>111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x14ac:dyDescent="0.2"/>
    <row r="4" spans="1:13" x14ac:dyDescent="0.2"/>
    <row r="5" spans="1:13" x14ac:dyDescent="0.2"/>
    <row r="6" spans="1:13" x14ac:dyDescent="0.2"/>
    <row r="7" spans="1:13" x14ac:dyDescent="0.2"/>
    <row r="8" spans="1:13" x14ac:dyDescent="0.2"/>
    <row r="9" spans="1:13" x14ac:dyDescent="0.2"/>
    <row r="10" spans="1:13" x14ac:dyDescent="0.2">
      <c r="B10" s="39" t="s">
        <v>112</v>
      </c>
    </row>
    <row r="11" spans="1:13" x14ac:dyDescent="0.2"/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spans="2:2" x14ac:dyDescent="0.2"/>
    <row r="18" spans="2:2" x14ac:dyDescent="0.2"/>
    <row r="19" spans="2:2" x14ac:dyDescent="0.2"/>
    <row r="20" spans="2:2" x14ac:dyDescent="0.2"/>
    <row r="21" spans="2:2" x14ac:dyDescent="0.2"/>
    <row r="22" spans="2:2" x14ac:dyDescent="0.2"/>
    <row r="23" spans="2:2" x14ac:dyDescent="0.2">
      <c r="B23" s="40" t="s">
        <v>113</v>
      </c>
    </row>
    <row r="24" spans="2:2" x14ac:dyDescent="0.2"/>
    <row r="25" spans="2:2" x14ac:dyDescent="0.2"/>
    <row r="26" spans="2:2" x14ac:dyDescent="0.2"/>
    <row r="27" spans="2:2" x14ac:dyDescent="0.2"/>
    <row r="28" spans="2:2" x14ac:dyDescent="0.2"/>
    <row r="29" spans="2:2" x14ac:dyDescent="0.2"/>
    <row r="30" spans="2:2" x14ac:dyDescent="0.2"/>
    <row r="31" spans="2:2" x14ac:dyDescent="0.2"/>
    <row r="32" spans="2:2" x14ac:dyDescent="0.2"/>
    <row r="33" spans="2:2" x14ac:dyDescent="0.2"/>
    <row r="34" spans="2:2" x14ac:dyDescent="0.2"/>
    <row r="35" spans="2:2" x14ac:dyDescent="0.2">
      <c r="B35" s="40" t="s">
        <v>114</v>
      </c>
    </row>
    <row r="36" spans="2:2" x14ac:dyDescent="0.2">
      <c r="B36" s="39" t="s">
        <v>115</v>
      </c>
    </row>
    <row r="37" spans="2:2" x14ac:dyDescent="0.2"/>
    <row r="38" spans="2:2" x14ac:dyDescent="0.2"/>
    <row r="39" spans="2:2" x14ac:dyDescent="0.2"/>
    <row r="40" spans="2:2" x14ac:dyDescent="0.2"/>
    <row r="41" spans="2:2" ht="69" customHeight="1" x14ac:dyDescent="0.2"/>
    <row r="42" spans="2:2" x14ac:dyDescent="0.2"/>
    <row r="43" spans="2:2" x14ac:dyDescent="0.2"/>
    <row r="44" spans="2:2" x14ac:dyDescent="0.2"/>
    <row r="45" spans="2:2" x14ac:dyDescent="0.2"/>
    <row r="46" spans="2:2" x14ac:dyDescent="0.2"/>
    <row r="47" spans="2:2" x14ac:dyDescent="0.2"/>
    <row r="48" spans="2:2" x14ac:dyDescent="0.2"/>
    <row r="49" x14ac:dyDescent="0.2"/>
    <row r="50" x14ac:dyDescent="0.2"/>
    <row r="51" x14ac:dyDescent="0.2"/>
    <row r="52" x14ac:dyDescent="0.2"/>
  </sheetData>
  <mergeCells count="1">
    <mergeCell ref="A2:M2"/>
  </mergeCells>
  <phoneticPr fontId="1" type="noConversion"/>
  <pageMargins left="0.7" right="0.7" top="0.75" bottom="0.75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/>
  </sheetPr>
  <dimension ref="A1:X160"/>
  <sheetViews>
    <sheetView tabSelected="1" zoomScale="85" zoomScaleNormal="85" workbookViewId="0">
      <selection activeCell="R21" sqref="R21"/>
    </sheetView>
  </sheetViews>
  <sheetFormatPr defaultRowHeight="12" x14ac:dyDescent="0.2"/>
  <cols>
    <col min="1" max="1" width="6.85546875" bestFit="1" customWidth="1"/>
    <col min="2" max="2" width="50.7109375" customWidth="1"/>
    <col min="4" max="12" width="9.28515625" customWidth="1"/>
    <col min="13" max="14" width="10.28515625" customWidth="1"/>
    <col min="15" max="15" width="3.7109375" customWidth="1"/>
    <col min="16" max="17" width="15.7109375" customWidth="1"/>
    <col min="18" max="18" width="15.7109375" style="17" customWidth="1"/>
    <col min="19" max="19" width="20.85546875" style="17" customWidth="1"/>
    <col min="20" max="20" width="15.7109375" customWidth="1"/>
    <col min="22" max="22" width="23.42578125" bestFit="1" customWidth="1"/>
  </cols>
  <sheetData>
    <row r="1" spans="1:24" ht="11.25" customHeight="1" x14ac:dyDescent="0.2">
      <c r="D1">
        <v>6</v>
      </c>
      <c r="E1">
        <f>D1+1</f>
        <v>7</v>
      </c>
      <c r="F1">
        <f t="shared" ref="F1:N1" si="0">E1+1</f>
        <v>8</v>
      </c>
      <c r="G1">
        <f t="shared" si="0"/>
        <v>9</v>
      </c>
      <c r="H1">
        <f t="shared" si="0"/>
        <v>10</v>
      </c>
      <c r="I1">
        <f t="shared" si="0"/>
        <v>11</v>
      </c>
      <c r="J1">
        <f t="shared" si="0"/>
        <v>12</v>
      </c>
      <c r="K1">
        <f t="shared" si="0"/>
        <v>13</v>
      </c>
      <c r="L1">
        <f t="shared" si="0"/>
        <v>14</v>
      </c>
      <c r="M1">
        <f t="shared" si="0"/>
        <v>15</v>
      </c>
      <c r="N1">
        <f t="shared" si="0"/>
        <v>16</v>
      </c>
    </row>
    <row r="2" spans="1:24" ht="12.75" thickBot="1" x14ac:dyDescent="0.25">
      <c r="A2" s="15" t="s">
        <v>61</v>
      </c>
      <c r="B2" s="15" t="s">
        <v>43</v>
      </c>
      <c r="C2" s="15" t="s">
        <v>44</v>
      </c>
      <c r="D2" s="24">
        <v>2012</v>
      </c>
      <c r="E2" s="24">
        <v>2013</v>
      </c>
      <c r="F2" s="24">
        <v>2014</v>
      </c>
      <c r="G2" s="24">
        <v>2015</v>
      </c>
      <c r="H2" s="24">
        <v>2016</v>
      </c>
      <c r="I2" s="24">
        <v>2017</v>
      </c>
      <c r="J2" s="24">
        <v>2018</v>
      </c>
      <c r="K2" s="24">
        <v>2019</v>
      </c>
      <c r="L2" s="24">
        <v>2020</v>
      </c>
      <c r="M2" s="24">
        <v>2021</v>
      </c>
      <c r="N2" s="24">
        <v>2022</v>
      </c>
      <c r="O2" s="15"/>
      <c r="P2" s="15" t="s">
        <v>48</v>
      </c>
      <c r="Q2" s="15" t="s">
        <v>63</v>
      </c>
      <c r="R2" s="15" t="s">
        <v>46</v>
      </c>
      <c r="S2" s="15" t="s">
        <v>45</v>
      </c>
      <c r="T2" s="15" t="s">
        <v>47</v>
      </c>
      <c r="V2" s="23" t="s">
        <v>64</v>
      </c>
      <c r="W2" s="23" t="s">
        <v>57</v>
      </c>
      <c r="X2" s="23" t="s">
        <v>58</v>
      </c>
    </row>
    <row r="3" spans="1:24" x14ac:dyDescent="0.2">
      <c r="A3" s="20" t="str">
        <f t="shared" ref="A3:A66" si="1">IF(AND(LEFT(B3,1)&lt;&gt;" ",LENB(LEFT(B3,1))=2)=TRUE,"대분류","")</f>
        <v>대분류</v>
      </c>
      <c r="B3" s="20" t="s">
        <v>14</v>
      </c>
      <c r="C3" s="20" t="s">
        <v>42</v>
      </c>
      <c r="D3" s="21">
        <f>(1-VLOOKUP($B3,payoutRatio!$A$1:$P$141,D$1,FALSE)/100)*(VLOOKUP($B3,ROE[#All],D$1,FALSE)/100)</f>
        <v>4.8776640000000003E-2</v>
      </c>
      <c r="E3" s="21">
        <f>(1-VLOOKUP($B3,payoutRatio!$A$1:$P$141,E$1,FALSE)/100)*(VLOOKUP($B3,ROE[#All],E$1,FALSE)/100)</f>
        <v>3.4562469999999998E-2</v>
      </c>
      <c r="F3" s="21">
        <f>(1-VLOOKUP($B3,payoutRatio!$A$1:$P$141,F$1,FALSE)/100)*(VLOOKUP($B3,ROE[#All],F$1,FALSE)/100)</f>
        <v>4.0232720000000007E-2</v>
      </c>
      <c r="G3" s="21">
        <f>(1-VLOOKUP($B3,payoutRatio!$A$1:$P$141,G$1,FALSE)/100)*(VLOOKUP($B3,ROE[#All],G$1,FALSE)/100)</f>
        <v>5.0444399999999993E-2</v>
      </c>
      <c r="H3" s="21">
        <f>(1-VLOOKUP($B3,payoutRatio!$A$1:$P$141,H$1,FALSE)/100)*(VLOOKUP($B3,ROE[#All],H$1,FALSE)/100)</f>
        <v>5.2349399999999997E-2</v>
      </c>
      <c r="I3" s="21">
        <f>(1-VLOOKUP($B3,payoutRatio!$A$1:$P$141,I$1,FALSE)/100)*(VLOOKUP($B3,ROE[#All],I$1,FALSE)/100)</f>
        <v>6.717577999999999E-2</v>
      </c>
      <c r="J3" s="21">
        <f>(1-VLOOKUP($B3,payoutRatio!$A$1:$P$141,J$1,FALSE)/100)*(VLOOKUP($B3,ROE[#All],J$1,FALSE)/100)</f>
        <v>5.0116649999999999E-2</v>
      </c>
      <c r="K3" s="21">
        <f>(1-VLOOKUP($B3,payoutRatio!$A$1:$P$141,K$1,FALSE)/100)*(VLOOKUP($B3,ROE[#All],K$1,FALSE)/100)</f>
        <v>3.1226649999999995E-2</v>
      </c>
      <c r="L3" s="21">
        <f>(1-VLOOKUP($B3,payoutRatio!$A$1:$P$141,L$1,FALSE)/100)*(VLOOKUP($B3,ROE[#All],L$1,FALSE)/100)</f>
        <v>2.7252720000000001E-2</v>
      </c>
      <c r="M3" s="21">
        <f>(1-VLOOKUP($B3,payoutRatio!$A$1:$P$141,M$1,FALSE)/100)*(VLOOKUP($B3,ROE[#All],M$1,FALSE)/100)</f>
        <v>6.4549870000000009E-2</v>
      </c>
      <c r="N3" s="21">
        <f>(1-VLOOKUP($B3,payoutRatio!$A$1:$P$141,N$1,FALSE)/100)*(VLOOKUP($B3,ROE[#All],N$1,FALSE)/100)</f>
        <v>4.6824959999999999E-2</v>
      </c>
      <c r="O3" s="20"/>
      <c r="P3" s="21">
        <f>AVERAGE(E3:N3)</f>
        <v>4.6473562000000003E-2</v>
      </c>
      <c r="Q3" s="21">
        <f>LINEST(E3:N3)</f>
        <v>5.1028290909090957E-4</v>
      </c>
      <c r="R3" s="22" t="str">
        <f t="shared" ref="R3:R34" si="2">IF(P3&gt;0,$W$3,IF(Q3&gt;0,$W$5,$W$4))</f>
        <v>성장산업</v>
      </c>
      <c r="S3" s="22" t="str">
        <f t="shared" ref="S3:S34" si="3">IF(R3=$W$5,"업력 10년 미만 여부","")</f>
        <v/>
      </c>
      <c r="T3" s="22" t="str">
        <f t="shared" ref="T3:T34" si="4">IF(R3=$W$3,"1%",IF(R3=$W$4,"0%","확인"))</f>
        <v>1%</v>
      </c>
      <c r="V3" s="19" t="s">
        <v>53</v>
      </c>
      <c r="W3" s="18" t="s">
        <v>50</v>
      </c>
      <c r="X3">
        <f>COUNTIF($R$3:$R$142,W3)</f>
        <v>129</v>
      </c>
    </row>
    <row r="4" spans="1:24" x14ac:dyDescent="0.2">
      <c r="A4" t="str">
        <f t="shared" si="1"/>
        <v/>
      </c>
      <c r="B4" t="s">
        <v>20</v>
      </c>
      <c r="C4" t="s">
        <v>42</v>
      </c>
      <c r="D4" s="14">
        <f>(1-VLOOKUP($B4,payoutRatio!$A$1:$P$141,D$1,FALSE)/100)*(VLOOKUP($B4,ROE[#All],D$1,FALSE)/100)</f>
        <v>-1.9238310000000002E-2</v>
      </c>
      <c r="E4" s="14">
        <f>(1-VLOOKUP($B4,payoutRatio!$A$1:$P$141,E$1,FALSE)/100)*(VLOOKUP($B4,ROE[#All],E$1,FALSE)/100)</f>
        <v>-2.5254660000000002E-2</v>
      </c>
      <c r="F4" s="14">
        <f>(1-VLOOKUP($B4,payoutRatio!$A$1:$P$141,F$1,FALSE)/100)*(VLOOKUP($B4,ROE[#All],F$1,FALSE)/100)</f>
        <v>6.2925000000000009E-2</v>
      </c>
      <c r="G4" s="14">
        <f>(1-VLOOKUP($B4,payoutRatio!$A$1:$P$141,G$1,FALSE)/100)*(VLOOKUP($B4,ROE[#All],G$1,FALSE)/100)</f>
        <v>8.5930389999999995E-2</v>
      </c>
      <c r="H4" s="14">
        <f>(1-VLOOKUP($B4,payoutRatio!$A$1:$P$141,H$1,FALSE)/100)*(VLOOKUP($B4,ROE[#All],H$1,FALSE)/100)</f>
        <v>6.1706899999999995E-2</v>
      </c>
      <c r="I4" s="14">
        <f>(1-VLOOKUP($B4,payoutRatio!$A$1:$P$141,I$1,FALSE)/100)*(VLOOKUP($B4,ROE[#All],I$1,FALSE)/100)</f>
        <v>9.7666199999999995E-2</v>
      </c>
      <c r="J4" s="14">
        <f>(1-VLOOKUP($B4,payoutRatio!$A$1:$P$141,J$1,FALSE)/100)*(VLOOKUP($B4,ROE[#All],J$1,FALSE)/100)</f>
        <v>3.0181290000000003E-2</v>
      </c>
      <c r="K4" s="14">
        <f>(1-VLOOKUP($B4,payoutRatio!$A$1:$P$141,K$1,FALSE)/100)*(VLOOKUP($B4,ROE[#All],K$1,FALSE)/100)</f>
        <v>-4.8365100000000005E-3</v>
      </c>
      <c r="L4" s="14">
        <f>(1-VLOOKUP($B4,payoutRatio!$A$1:$P$141,L$1,FALSE)/100)*(VLOOKUP($B4,ROE[#All],L$1,FALSE)/100)</f>
        <v>1.9886639999999994E-2</v>
      </c>
      <c r="M4" s="14">
        <f>(1-VLOOKUP($B4,payoutRatio!$A$1:$P$141,M$1,FALSE)/100)*(VLOOKUP($B4,ROE[#All],M$1,FALSE)/100)</f>
        <v>8.2727910000000002E-2</v>
      </c>
      <c r="N4" s="14">
        <f>(1-VLOOKUP($B4,payoutRatio!$A$1:$P$141,N$1,FALSE)/100)*(VLOOKUP($B4,ROE[#All],N$1,FALSE)/100)</f>
        <v>5.1626469999999994E-2</v>
      </c>
      <c r="P4" s="21">
        <f t="shared" ref="P4:P67" si="5">AVERAGE(E4:N4)</f>
        <v>4.6255962999999997E-2</v>
      </c>
      <c r="Q4" s="21">
        <f t="shared" ref="Q4:Q67" si="6">LINEST(E4:N4)</f>
        <v>1.4134342424242411E-3</v>
      </c>
      <c r="R4" s="17" t="str">
        <f t="shared" si="2"/>
        <v>성장산업</v>
      </c>
      <c r="S4" s="17" t="str">
        <f t="shared" si="3"/>
        <v/>
      </c>
      <c r="T4" s="17" t="str">
        <f t="shared" si="4"/>
        <v>1%</v>
      </c>
      <c r="V4" t="s">
        <v>56</v>
      </c>
      <c r="W4" s="17" t="s">
        <v>55</v>
      </c>
      <c r="X4">
        <f>COUNTIF($R$3:$R$142,W4)</f>
        <v>4</v>
      </c>
    </row>
    <row r="5" spans="1:24" x14ac:dyDescent="0.2">
      <c r="A5" t="str">
        <f t="shared" si="1"/>
        <v/>
      </c>
      <c r="B5" t="s">
        <v>21</v>
      </c>
      <c r="C5" t="s">
        <v>42</v>
      </c>
      <c r="D5" s="14">
        <f>(1-VLOOKUP($B5,payoutRatio!$A$1:$P$141,D$1,FALSE)/100)*(VLOOKUP($B5,ROE[#All],D$1,FALSE)/100)</f>
        <v>0.12278826</v>
      </c>
      <c r="E5" s="14">
        <f>(1-VLOOKUP($B5,payoutRatio!$A$1:$P$141,E$1,FALSE)/100)*(VLOOKUP($B5,ROE[#All],E$1,FALSE)/100)</f>
        <v>1.606556E-2</v>
      </c>
      <c r="F5" s="14">
        <f>(1-VLOOKUP($B5,payoutRatio!$A$1:$P$141,F$1,FALSE)/100)*(VLOOKUP($B5,ROE[#All],F$1,FALSE)/100)</f>
        <v>-1.3341540000000001E-2</v>
      </c>
      <c r="G5" s="14">
        <f>(1-VLOOKUP($B5,payoutRatio!$A$1:$P$141,G$1,FALSE)/100)*(VLOOKUP($B5,ROE[#All],G$1,FALSE)/100)</f>
        <v>2.1944999999999998E-3</v>
      </c>
      <c r="H5" s="14">
        <f>(1-VLOOKUP($B5,payoutRatio!$A$1:$P$141,H$1,FALSE)/100)*(VLOOKUP($B5,ROE[#All],H$1,FALSE)/100)</f>
        <v>4.6355399999999998E-2</v>
      </c>
      <c r="I5" s="14">
        <f>(1-VLOOKUP($B5,payoutRatio!$A$1:$P$141,I$1,FALSE)/100)*(VLOOKUP($B5,ROE[#All],I$1,FALSE)/100)</f>
        <v>7.3362300000000005E-2</v>
      </c>
      <c r="J5" s="14">
        <f>(1-VLOOKUP($B5,payoutRatio!$A$1:$P$141,J$1,FALSE)/100)*(VLOOKUP($B5,ROE[#All],J$1,FALSE)/100)</f>
        <v>4.2803250000000001E-2</v>
      </c>
      <c r="K5" s="14">
        <f>(1-VLOOKUP($B5,payoutRatio!$A$1:$P$141,K$1,FALSE)/100)*(VLOOKUP($B5,ROE[#All],K$1,FALSE)/100)</f>
        <v>-6.3279999999999994E-3</v>
      </c>
      <c r="L5" s="14">
        <f>(1-VLOOKUP($B5,payoutRatio!$A$1:$P$141,L$1,FALSE)/100)*(VLOOKUP($B5,ROE[#All],L$1,FALSE)/100)</f>
        <v>5.2060840000000004E-2</v>
      </c>
      <c r="M5" s="14">
        <f>(1-VLOOKUP($B5,payoutRatio!$A$1:$P$141,M$1,FALSE)/100)*(VLOOKUP($B5,ROE[#All],M$1,FALSE)/100)</f>
        <v>8.9841139999999986E-2</v>
      </c>
      <c r="N5" s="14">
        <f>(1-VLOOKUP($B5,payoutRatio!$A$1:$P$141,N$1,FALSE)/100)*(VLOOKUP($B5,ROE[#All],N$1,FALSE)/100)</f>
        <v>5.8663699999999999E-2</v>
      </c>
      <c r="P5" s="21">
        <f t="shared" si="5"/>
        <v>3.6167715000000003E-2</v>
      </c>
      <c r="Q5" s="21">
        <f t="shared" si="6"/>
        <v>7.0689967878787901E-3</v>
      </c>
      <c r="R5" s="17" t="str">
        <f t="shared" si="2"/>
        <v>성장산업</v>
      </c>
      <c r="S5" s="17" t="str">
        <f t="shared" si="3"/>
        <v/>
      </c>
      <c r="T5" s="17" t="str">
        <f t="shared" si="4"/>
        <v>1%</v>
      </c>
      <c r="V5" s="16" t="s">
        <v>51</v>
      </c>
      <c r="W5" s="17" t="s">
        <v>52</v>
      </c>
      <c r="X5">
        <f>COUNTIF($R$3:$R$142,W5)</f>
        <v>7</v>
      </c>
    </row>
    <row r="6" spans="1:24" x14ac:dyDescent="0.2">
      <c r="A6" t="str">
        <f t="shared" si="1"/>
        <v/>
      </c>
      <c r="B6" t="s">
        <v>22</v>
      </c>
      <c r="C6" t="s">
        <v>42</v>
      </c>
      <c r="D6" s="14">
        <f>(1-VLOOKUP($B6,payoutRatio!$A$1:$P$141,D$1,FALSE)/100)*(VLOOKUP($B6,ROE[#All],D$1,FALSE)/100)</f>
        <v>3.6886500000000003E-3</v>
      </c>
      <c r="E6" s="14">
        <f>(1-VLOOKUP($B6,payoutRatio!$A$1:$P$141,E$1,FALSE)/100)*(VLOOKUP($B6,ROE[#All],E$1,FALSE)/100)</f>
        <v>1.008882E-2</v>
      </c>
      <c r="F6" s="14">
        <f>(1-VLOOKUP($B6,payoutRatio!$A$1:$P$141,F$1,FALSE)/100)*(VLOOKUP($B6,ROE[#All],F$1,FALSE)/100)</f>
        <v>-0.19405600000000001</v>
      </c>
      <c r="G6" s="14">
        <f>(1-VLOOKUP($B6,payoutRatio!$A$1:$P$141,G$1,FALSE)/100)*(VLOOKUP($B6,ROE[#All],G$1,FALSE)/100)</f>
        <v>-0.54465914999999998</v>
      </c>
      <c r="H6" s="14">
        <f>(1-VLOOKUP($B6,payoutRatio!$A$1:$P$141,H$1,FALSE)/100)*(VLOOKUP($B6,ROE[#All],H$1,FALSE)/100)</f>
        <v>-8.4763839999999993E-2</v>
      </c>
      <c r="I6" s="14">
        <f>(1-VLOOKUP($B6,payoutRatio!$A$1:$P$141,I$1,FALSE)/100)*(VLOOKUP($B6,ROE[#All],I$1,FALSE)/100)</f>
        <v>-0.25420356</v>
      </c>
      <c r="J6" s="14">
        <f>(1-VLOOKUP($B6,payoutRatio!$A$1:$P$141,J$1,FALSE)/100)*(VLOOKUP($B6,ROE[#All],J$1,FALSE)/100)</f>
        <v>-0.2287949</v>
      </c>
      <c r="K6" s="14">
        <f>(1-VLOOKUP($B6,payoutRatio!$A$1:$P$141,K$1,FALSE)/100)*(VLOOKUP($B6,ROE[#All],K$1,FALSE)/100)</f>
        <v>-0.29589840000000001</v>
      </c>
      <c r="L6" s="14">
        <f>(1-VLOOKUP($B6,payoutRatio!$A$1:$P$141,L$1,FALSE)/100)*(VLOOKUP($B6,ROE[#All],L$1,FALSE)/100)</f>
        <v>-92.0466342</v>
      </c>
      <c r="M6" s="14">
        <f>(1-VLOOKUP($B6,payoutRatio!$A$1:$P$141,M$1,FALSE)/100)*(VLOOKUP($B6,ROE[#All],M$1,FALSE)/100)</f>
        <v>0.11277120000000002</v>
      </c>
      <c r="N6" s="14">
        <f>(1-VLOOKUP($B6,payoutRatio!$A$1:$P$141,N$1,FALSE)/100)*(VLOOKUP($B6,ROE[#All],N$1,FALSE)/100)</f>
        <v>0.22598423999999998</v>
      </c>
      <c r="P6" s="21">
        <f t="shared" si="5"/>
        <v>-9.3300165789999987</v>
      </c>
      <c r="Q6" s="21">
        <f t="shared" si="6"/>
        <v>-2.7516789156969699</v>
      </c>
      <c r="R6" s="17" t="str">
        <f t="shared" si="2"/>
        <v>사양산업</v>
      </c>
      <c r="S6" s="17" t="str">
        <f t="shared" si="3"/>
        <v/>
      </c>
      <c r="T6" s="17" t="str">
        <f t="shared" si="4"/>
        <v>0%</v>
      </c>
    </row>
    <row r="7" spans="1:24" x14ac:dyDescent="0.2">
      <c r="A7" t="str">
        <f t="shared" si="1"/>
        <v/>
      </c>
      <c r="B7" t="s">
        <v>23</v>
      </c>
      <c r="C7" t="s">
        <v>42</v>
      </c>
      <c r="D7" s="14">
        <f>(1-VLOOKUP($B7,payoutRatio!$A$1:$P$141,D$1,FALSE)/100)*(VLOOKUP($B7,ROE[#All],D$1,FALSE)/100)</f>
        <v>7.9849489999999995E-2</v>
      </c>
      <c r="E7" s="14">
        <f>(1-VLOOKUP($B7,payoutRatio!$A$1:$P$141,E$1,FALSE)/100)*(VLOOKUP($B7,ROE[#All],E$1,FALSE)/100)</f>
        <v>5.6838539999999993E-2</v>
      </c>
      <c r="F7" s="14">
        <f>(1-VLOOKUP($B7,payoutRatio!$A$1:$P$141,F$1,FALSE)/100)*(VLOOKUP($B7,ROE[#All],F$1,FALSE)/100)</f>
        <v>4.8609470000000002E-2</v>
      </c>
      <c r="G7" s="14">
        <f>(1-VLOOKUP($B7,payoutRatio!$A$1:$P$141,G$1,FALSE)/100)*(VLOOKUP($B7,ROE[#All],G$1,FALSE)/100)</f>
        <v>4.846785E-2</v>
      </c>
      <c r="H7" s="14">
        <f>(1-VLOOKUP($B7,payoutRatio!$A$1:$P$141,H$1,FALSE)/100)*(VLOOKUP($B7,ROE[#All],H$1,FALSE)/100)</f>
        <v>5.6347199999999993E-2</v>
      </c>
      <c r="I7" s="14">
        <f>(1-VLOOKUP($B7,payoutRatio!$A$1:$P$141,I$1,FALSE)/100)*(VLOOKUP($B7,ROE[#All],I$1,FALSE)/100)</f>
        <v>7.6940309999999998E-2</v>
      </c>
      <c r="J7" s="14">
        <f>(1-VLOOKUP($B7,payoutRatio!$A$1:$P$141,J$1,FALSE)/100)*(VLOOKUP($B7,ROE[#All],J$1,FALSE)/100)</f>
        <v>6.1925549999999996E-2</v>
      </c>
      <c r="K7" s="14">
        <f>(1-VLOOKUP($B7,payoutRatio!$A$1:$P$141,K$1,FALSE)/100)*(VLOOKUP($B7,ROE[#All],K$1,FALSE)/100)</f>
        <v>2.7985589999999994E-2</v>
      </c>
      <c r="L7" s="14">
        <f>(1-VLOOKUP($B7,payoutRatio!$A$1:$P$141,L$1,FALSE)/100)*(VLOOKUP($B7,ROE[#All],L$1,FALSE)/100)</f>
        <v>2.4090659999999996E-2</v>
      </c>
      <c r="M7" s="14">
        <f>(1-VLOOKUP($B7,payoutRatio!$A$1:$P$141,M$1,FALSE)/100)*(VLOOKUP($B7,ROE[#All],M$1,FALSE)/100)</f>
        <v>7.0306720000000017E-2</v>
      </c>
      <c r="N7" s="14">
        <f>(1-VLOOKUP($B7,payoutRatio!$A$1:$P$141,N$1,FALSE)/100)*(VLOOKUP($B7,ROE[#All],N$1,FALSE)/100)</f>
        <v>5.2831030000000001E-2</v>
      </c>
      <c r="P7" s="21">
        <f t="shared" si="5"/>
        <v>5.2434291999999993E-2</v>
      </c>
      <c r="Q7" s="21">
        <f t="shared" si="6"/>
        <v>-6.4346896969696857E-4</v>
      </c>
      <c r="R7" s="17" t="str">
        <f t="shared" si="2"/>
        <v>성장산업</v>
      </c>
      <c r="S7" s="17" t="str">
        <f t="shared" si="3"/>
        <v/>
      </c>
      <c r="T7" s="17" t="str">
        <f t="shared" si="4"/>
        <v>1%</v>
      </c>
    </row>
    <row r="8" spans="1:24" x14ac:dyDescent="0.2">
      <c r="A8" t="str">
        <f t="shared" si="1"/>
        <v/>
      </c>
      <c r="B8" t="s">
        <v>164</v>
      </c>
      <c r="C8" t="s">
        <v>42</v>
      </c>
      <c r="D8" s="14">
        <f>(1-VLOOKUP($B8,payoutRatio!$A$1:$P$141,D$1,FALSE)/100)*(VLOOKUP($B8,ROE[#All],D$1,FALSE)/100)</f>
        <v>6.2830999999999998E-2</v>
      </c>
      <c r="E8" s="14">
        <f>(1-VLOOKUP($B8,payoutRatio!$A$1:$P$141,E$1,FALSE)/100)*(VLOOKUP($B8,ROE[#All],E$1,FALSE)/100)</f>
        <v>5.7740800000000002E-2</v>
      </c>
      <c r="F8" s="14">
        <f>(1-VLOOKUP($B8,payoutRatio!$A$1:$P$141,F$1,FALSE)/100)*(VLOOKUP($B8,ROE[#All],F$1,FALSE)/100)</f>
        <v>4.7401749999999999E-2</v>
      </c>
      <c r="G8" s="14">
        <f>(1-VLOOKUP($B8,payoutRatio!$A$1:$P$141,G$1,FALSE)/100)*(VLOOKUP($B8,ROE[#All],G$1,FALSE)/100)</f>
        <v>5.7160800000000012E-2</v>
      </c>
      <c r="H8" s="14">
        <f>(1-VLOOKUP($B8,payoutRatio!$A$1:$P$141,H$1,FALSE)/100)*(VLOOKUP($B8,ROE[#All],H$1,FALSE)/100)</f>
        <v>6.7317119999999994E-2</v>
      </c>
      <c r="I8" s="14">
        <f>(1-VLOOKUP($B8,payoutRatio!$A$1:$P$141,I$1,FALSE)/100)*(VLOOKUP($B8,ROE[#All],I$1,FALSE)/100)</f>
        <v>0.1024709</v>
      </c>
      <c r="J8" s="14">
        <f>(1-VLOOKUP($B8,payoutRatio!$A$1:$P$141,J$1,FALSE)/100)*(VLOOKUP($B8,ROE[#All],J$1,FALSE)/100)</f>
        <v>6.8290780000000009E-2</v>
      </c>
      <c r="K8" s="14">
        <f>(1-VLOOKUP($B8,payoutRatio!$A$1:$P$141,K$1,FALSE)/100)*(VLOOKUP($B8,ROE[#All],K$1,FALSE)/100)</f>
        <v>4.2207389999999997E-2</v>
      </c>
      <c r="L8" s="14">
        <f>(1-VLOOKUP($B8,payoutRatio!$A$1:$P$141,L$1,FALSE)/100)*(VLOOKUP($B8,ROE[#All],L$1,FALSE)/100)</f>
        <v>5.3686709999999999E-2</v>
      </c>
      <c r="M8" s="14">
        <f>(1-VLOOKUP($B8,payoutRatio!$A$1:$P$141,M$1,FALSE)/100)*(VLOOKUP($B8,ROE[#All],M$1,FALSE)/100)</f>
        <v>4.993439999999999E-2</v>
      </c>
      <c r="N8" s="14">
        <f>(1-VLOOKUP($B8,payoutRatio!$A$1:$P$141,N$1,FALSE)/100)*(VLOOKUP($B8,ROE[#All],N$1,FALSE)/100)</f>
        <v>3.4812239999999994E-2</v>
      </c>
      <c r="P8" s="21">
        <f t="shared" si="5"/>
        <v>5.8102288999999988E-2</v>
      </c>
      <c r="Q8" s="21">
        <f t="shared" si="6"/>
        <v>-1.9121712121212134E-3</v>
      </c>
      <c r="R8" s="17" t="str">
        <f t="shared" si="2"/>
        <v>성장산업</v>
      </c>
      <c r="S8" s="17" t="str">
        <f t="shared" si="3"/>
        <v/>
      </c>
      <c r="T8" s="17" t="str">
        <f t="shared" si="4"/>
        <v>1%</v>
      </c>
    </row>
    <row r="9" spans="1:24" x14ac:dyDescent="0.2">
      <c r="A9" t="str">
        <f t="shared" si="1"/>
        <v/>
      </c>
      <c r="B9" t="s">
        <v>415</v>
      </c>
      <c r="C9" t="s">
        <v>42</v>
      </c>
      <c r="D9" s="14">
        <f>(1-VLOOKUP($B9,payoutRatio!$A$1:$P$141,D$1,FALSE)/100)*(VLOOKUP($B9,ROE[#All],D$1,FALSE)/100)</f>
        <v>6.2880999999999992E-2</v>
      </c>
      <c r="E9" s="14">
        <f>(1-VLOOKUP($B9,payoutRatio!$A$1:$P$141,E$1,FALSE)/100)*(VLOOKUP($B9,ROE[#All],E$1,FALSE)/100)</f>
        <v>6.0793320000000005E-2</v>
      </c>
      <c r="F9" s="14">
        <f>(1-VLOOKUP($B9,payoutRatio!$A$1:$P$141,F$1,FALSE)/100)*(VLOOKUP($B9,ROE[#All],F$1,FALSE)/100)</f>
        <v>4.8430679999999997E-2</v>
      </c>
      <c r="G9" s="14">
        <f>(1-VLOOKUP($B9,payoutRatio!$A$1:$P$141,G$1,FALSE)/100)*(VLOOKUP($B9,ROE[#All],G$1,FALSE)/100)</f>
        <v>8.2191779999999992E-2</v>
      </c>
      <c r="H9" s="14">
        <f>(1-VLOOKUP($B9,payoutRatio!$A$1:$P$141,H$1,FALSE)/100)*(VLOOKUP($B9,ROE[#All],H$1,FALSE)/100)</f>
        <v>7.6214729999999994E-2</v>
      </c>
      <c r="I9" s="14">
        <f>(1-VLOOKUP($B9,payoutRatio!$A$1:$P$141,I$1,FALSE)/100)*(VLOOKUP($B9,ROE[#All],I$1,FALSE)/100)</f>
        <v>8.6242869999999999E-2</v>
      </c>
      <c r="J9" s="14">
        <f>(1-VLOOKUP($B9,payoutRatio!$A$1:$P$141,J$1,FALSE)/100)*(VLOOKUP($B9,ROE[#All],J$1,FALSE)/100)</f>
        <v>5.8383359999999995E-2</v>
      </c>
      <c r="K9" s="14">
        <f>(1-VLOOKUP($B9,payoutRatio!$A$1:$P$141,K$1,FALSE)/100)*(VLOOKUP($B9,ROE[#All],K$1,FALSE)/100)</f>
        <v>4.1113160000000003E-2</v>
      </c>
      <c r="L9" s="14">
        <f>(1-VLOOKUP($B9,payoutRatio!$A$1:$P$141,L$1,FALSE)/100)*(VLOOKUP($B9,ROE[#All],L$1,FALSE)/100)</f>
        <v>5.2796840000000005E-2</v>
      </c>
      <c r="M9" s="14">
        <f>(1-VLOOKUP($B9,payoutRatio!$A$1:$P$141,M$1,FALSE)/100)*(VLOOKUP($B9,ROE[#All],M$1,FALSE)/100)</f>
        <v>6.23663E-2</v>
      </c>
      <c r="N9" s="14">
        <f>(1-VLOOKUP($B9,payoutRatio!$A$1:$P$141,N$1,FALSE)/100)*(VLOOKUP($B9,ROE[#All],N$1,FALSE)/100)</f>
        <v>6.6788880000000009E-2</v>
      </c>
      <c r="P9" s="21">
        <f t="shared" si="5"/>
        <v>6.3532192000000001E-2</v>
      </c>
      <c r="Q9" s="21">
        <f t="shared" si="6"/>
        <v>-7.7957296969696885E-4</v>
      </c>
      <c r="R9" s="17" t="str">
        <f t="shared" si="2"/>
        <v>성장산업</v>
      </c>
      <c r="S9" s="17" t="str">
        <f t="shared" si="3"/>
        <v/>
      </c>
      <c r="T9" s="17" t="str">
        <f t="shared" si="4"/>
        <v>1%</v>
      </c>
    </row>
    <row r="10" spans="1:24" x14ac:dyDescent="0.2">
      <c r="A10" t="str">
        <f t="shared" si="1"/>
        <v/>
      </c>
      <c r="B10" t="s">
        <v>168</v>
      </c>
      <c r="C10" t="s">
        <v>42</v>
      </c>
      <c r="D10" s="14">
        <f>(1-VLOOKUP($B10,payoutRatio!$A$1:$P$141,D$1,FALSE)/100)*(VLOOKUP($B10,ROE[#All],D$1,FALSE)/100)</f>
        <v>6.7563600000000001E-2</v>
      </c>
      <c r="E10" s="14">
        <f>(1-VLOOKUP($B10,payoutRatio!$A$1:$P$141,E$1,FALSE)/100)*(VLOOKUP($B10,ROE[#All],E$1,FALSE)/100)</f>
        <v>5.425292000000001E-2</v>
      </c>
      <c r="F10" s="14">
        <f>(1-VLOOKUP($B10,payoutRatio!$A$1:$P$141,F$1,FALSE)/100)*(VLOOKUP($B10,ROE[#All],F$1,FALSE)/100)</f>
        <v>5.2431949999999998E-2</v>
      </c>
      <c r="G10" s="14">
        <f>(1-VLOOKUP($B10,payoutRatio!$A$1:$P$141,G$1,FALSE)/100)*(VLOOKUP($B10,ROE[#All],G$1,FALSE)/100)</f>
        <v>4.8566070000000003E-2</v>
      </c>
      <c r="H10" s="14">
        <f>(1-VLOOKUP($B10,payoutRatio!$A$1:$P$141,H$1,FALSE)/100)*(VLOOKUP($B10,ROE[#All],H$1,FALSE)/100)</f>
        <v>6.8988039999999987E-2</v>
      </c>
      <c r="I10" s="14">
        <f>(1-VLOOKUP($B10,payoutRatio!$A$1:$P$141,I$1,FALSE)/100)*(VLOOKUP($B10,ROE[#All],I$1,FALSE)/100)</f>
        <v>3.8627099999999998E-2</v>
      </c>
      <c r="J10" s="14">
        <f>(1-VLOOKUP($B10,payoutRatio!$A$1:$P$141,J$1,FALSE)/100)*(VLOOKUP($B10,ROE[#All],J$1,FALSE)/100)</f>
        <v>3.9508560000000005E-2</v>
      </c>
      <c r="K10" s="14">
        <f>(1-VLOOKUP($B10,payoutRatio!$A$1:$P$141,K$1,FALSE)/100)*(VLOOKUP($B10,ROE[#All],K$1,FALSE)/100)</f>
        <v>4.7287259999999998E-2</v>
      </c>
      <c r="L10" s="14">
        <f>(1-VLOOKUP($B10,payoutRatio!$A$1:$P$141,L$1,FALSE)/100)*(VLOOKUP($B10,ROE[#All],L$1,FALSE)/100)</f>
        <v>2.49307E-2</v>
      </c>
      <c r="M10" s="14">
        <f>(1-VLOOKUP($B10,payoutRatio!$A$1:$P$141,M$1,FALSE)/100)*(VLOOKUP($B10,ROE[#All],M$1,FALSE)/100)</f>
        <v>1.5483860000000002E-2</v>
      </c>
      <c r="N10" s="14">
        <f>(1-VLOOKUP($B10,payoutRatio!$A$1:$P$141,N$1,FALSE)/100)*(VLOOKUP($B10,ROE[#All],N$1,FALSE)/100)</f>
        <v>-1.0349999999999998E-4</v>
      </c>
      <c r="P10" s="21">
        <f t="shared" si="5"/>
        <v>3.8997296000000008E-2</v>
      </c>
      <c r="Q10" s="21">
        <f t="shared" si="6"/>
        <v>-5.6378311515151531E-3</v>
      </c>
      <c r="R10" s="17" t="str">
        <f t="shared" si="2"/>
        <v>성장산업</v>
      </c>
      <c r="S10" s="17" t="str">
        <f t="shared" si="3"/>
        <v/>
      </c>
      <c r="T10" s="17" t="str">
        <f t="shared" si="4"/>
        <v>1%</v>
      </c>
    </row>
    <row r="11" spans="1:24" x14ac:dyDescent="0.2">
      <c r="A11" t="str">
        <f t="shared" si="1"/>
        <v/>
      </c>
      <c r="B11" t="s">
        <v>170</v>
      </c>
      <c r="C11" t="s">
        <v>42</v>
      </c>
      <c r="D11" s="14">
        <f>(1-VLOOKUP($B11,payoutRatio!$A$1:$P$141,D$1,FALSE)/100)*(VLOOKUP($B11,ROE[#All],D$1,FALSE)/100)</f>
        <v>8.7158309999999989E-2</v>
      </c>
      <c r="E11" s="14">
        <f>(1-VLOOKUP($B11,payoutRatio!$A$1:$P$141,E$1,FALSE)/100)*(VLOOKUP($B11,ROE[#All],E$1,FALSE)/100)</f>
        <v>5.970636E-2</v>
      </c>
      <c r="F11" s="14">
        <f>(1-VLOOKUP($B11,payoutRatio!$A$1:$P$141,F$1,FALSE)/100)*(VLOOKUP($B11,ROE[#All],F$1,FALSE)/100)</f>
        <v>2.545352E-2</v>
      </c>
      <c r="G11" s="14">
        <f>(1-VLOOKUP($B11,payoutRatio!$A$1:$P$141,G$1,FALSE)/100)*(VLOOKUP($B11,ROE[#All],G$1,FALSE)/100)</f>
        <v>5.7394559999999997E-2</v>
      </c>
      <c r="H11" s="14">
        <f>(1-VLOOKUP($B11,payoutRatio!$A$1:$P$141,H$1,FALSE)/100)*(VLOOKUP($B11,ROE[#All],H$1,FALSE)/100)</f>
        <v>5.6808899999999989E-2</v>
      </c>
      <c r="I11" s="14">
        <f>(1-VLOOKUP($B11,payoutRatio!$A$1:$P$141,I$1,FALSE)/100)*(VLOOKUP($B11,ROE[#All],I$1,FALSE)/100)</f>
        <v>4.8371020000000001E-2</v>
      </c>
      <c r="J11" s="14">
        <f>(1-VLOOKUP($B11,payoutRatio!$A$1:$P$141,J$1,FALSE)/100)*(VLOOKUP($B11,ROE[#All],J$1,FALSE)/100)</f>
        <v>4.5039060000000006E-2</v>
      </c>
      <c r="K11" s="14">
        <f>(1-VLOOKUP($B11,payoutRatio!$A$1:$P$141,K$1,FALSE)/100)*(VLOOKUP($B11,ROE[#All],K$1,FALSE)/100)</f>
        <v>2.1306780000000001E-2</v>
      </c>
      <c r="L11" s="14">
        <f>(1-VLOOKUP($B11,payoutRatio!$A$1:$P$141,L$1,FALSE)/100)*(VLOOKUP($B11,ROE[#All],L$1,FALSE)/100)</f>
        <v>5.7051930000000008E-2</v>
      </c>
      <c r="M11" s="14">
        <f>(1-VLOOKUP($B11,payoutRatio!$A$1:$P$141,M$1,FALSE)/100)*(VLOOKUP($B11,ROE[#All],M$1,FALSE)/100)</f>
        <v>4.8041999999999994E-2</v>
      </c>
      <c r="N11" s="14">
        <f>(1-VLOOKUP($B11,payoutRatio!$A$1:$P$141,N$1,FALSE)/100)*(VLOOKUP($B11,ROE[#All],N$1,FALSE)/100)</f>
        <v>-9.085339999999999E-3</v>
      </c>
      <c r="P11" s="21">
        <f t="shared" si="5"/>
        <v>4.1008879000000005E-2</v>
      </c>
      <c r="Q11" s="21">
        <f t="shared" si="6"/>
        <v>-3.4700449090909083E-3</v>
      </c>
      <c r="R11" s="17" t="str">
        <f t="shared" si="2"/>
        <v>성장산업</v>
      </c>
      <c r="S11" s="17" t="str">
        <f t="shared" si="3"/>
        <v/>
      </c>
      <c r="T11" s="17" t="str">
        <f t="shared" si="4"/>
        <v>1%</v>
      </c>
    </row>
    <row r="12" spans="1:24" x14ac:dyDescent="0.2">
      <c r="A12" t="str">
        <f t="shared" si="1"/>
        <v/>
      </c>
      <c r="B12" t="s">
        <v>172</v>
      </c>
      <c r="C12" t="s">
        <v>42</v>
      </c>
      <c r="D12" s="14">
        <f>(1-VLOOKUP($B12,payoutRatio!$A$1:$P$141,D$1,FALSE)/100)*(VLOOKUP($B12,ROE[#All],D$1,FALSE)/100)</f>
        <v>5.4888300000000001E-2</v>
      </c>
      <c r="E12" s="14">
        <f>(1-VLOOKUP($B12,payoutRatio!$A$1:$P$141,E$1,FALSE)/100)*(VLOOKUP($B12,ROE[#All],E$1,FALSE)/100)</f>
        <v>5.6319920000000002E-2</v>
      </c>
      <c r="F12" s="14">
        <f>(1-VLOOKUP($B12,payoutRatio!$A$1:$P$141,F$1,FALSE)/100)*(VLOOKUP($B12,ROE[#All],F$1,FALSE)/100)</f>
        <v>5.161632E-2</v>
      </c>
      <c r="G12" s="14">
        <f>(1-VLOOKUP($B12,payoutRatio!$A$1:$P$141,G$1,FALSE)/100)*(VLOOKUP($B12,ROE[#All],G$1,FALSE)/100)</f>
        <v>4.9323400000000003E-2</v>
      </c>
      <c r="H12" s="14">
        <f>(1-VLOOKUP($B12,payoutRatio!$A$1:$P$141,H$1,FALSE)/100)*(VLOOKUP($B12,ROE[#All],H$1,FALSE)/100)</f>
        <v>6.5971200000000008E-2</v>
      </c>
      <c r="I12" s="14">
        <f>(1-VLOOKUP($B12,payoutRatio!$A$1:$P$141,I$1,FALSE)/100)*(VLOOKUP($B12,ROE[#All],I$1,FALSE)/100)</f>
        <v>0.12768665000000001</v>
      </c>
      <c r="J12" s="14">
        <f>(1-VLOOKUP($B12,payoutRatio!$A$1:$P$141,J$1,FALSE)/100)*(VLOOKUP($B12,ROE[#All],J$1,FALSE)/100)</f>
        <v>8.1054280000000006E-2</v>
      </c>
      <c r="K12" s="14">
        <f>(1-VLOOKUP($B12,payoutRatio!$A$1:$P$141,K$1,FALSE)/100)*(VLOOKUP($B12,ROE[#All],K$1,FALSE)/100)</f>
        <v>4.5342309999999997E-2</v>
      </c>
      <c r="L12" s="14">
        <f>(1-VLOOKUP($B12,payoutRatio!$A$1:$P$141,L$1,FALSE)/100)*(VLOOKUP($B12,ROE[#All],L$1,FALSE)/100)</f>
        <v>5.6995770000000001E-2</v>
      </c>
      <c r="M12" s="14">
        <f>(1-VLOOKUP($B12,payoutRatio!$A$1:$P$141,M$1,FALSE)/100)*(VLOOKUP($B12,ROE[#All],M$1,FALSE)/100)</f>
        <v>5.0743109999999994E-2</v>
      </c>
      <c r="N12" s="14">
        <f>(1-VLOOKUP($B12,payoutRatio!$A$1:$P$141,N$1,FALSE)/100)*(VLOOKUP($B12,ROE[#All],N$1,FALSE)/100)</f>
        <v>3.6464580000000003E-2</v>
      </c>
      <c r="P12" s="21">
        <f t="shared" si="5"/>
        <v>6.2151754000000003E-2</v>
      </c>
      <c r="Q12" s="21">
        <f t="shared" si="6"/>
        <v>-1.5452589090909092E-3</v>
      </c>
      <c r="R12" s="17" t="str">
        <f t="shared" si="2"/>
        <v>성장산업</v>
      </c>
      <c r="S12" s="17" t="str">
        <f t="shared" si="3"/>
        <v/>
      </c>
      <c r="T12" s="17" t="str">
        <f t="shared" si="4"/>
        <v>1%</v>
      </c>
    </row>
    <row r="13" spans="1:24" x14ac:dyDescent="0.2">
      <c r="A13" t="str">
        <f t="shared" si="1"/>
        <v/>
      </c>
      <c r="B13" t="s">
        <v>174</v>
      </c>
      <c r="C13" t="s">
        <v>42</v>
      </c>
      <c r="D13" s="14">
        <f>(1-VLOOKUP($B13,payoutRatio!$A$1:$P$141,D$1,FALSE)/100)*(VLOOKUP($B13,ROE[#All],D$1,FALSE)/100)</f>
        <v>-6.4694799999999988E-3</v>
      </c>
      <c r="E13" s="14">
        <f>(1-VLOOKUP($B13,payoutRatio!$A$1:$P$141,E$1,FALSE)/100)*(VLOOKUP($B13,ROE[#All],E$1,FALSE)/100)</f>
        <v>7.8377779999999994E-2</v>
      </c>
      <c r="F13" s="14">
        <f>(1-VLOOKUP($B13,payoutRatio!$A$1:$P$141,F$1,FALSE)/100)*(VLOOKUP($B13,ROE[#All],F$1,FALSE)/100)</f>
        <v>5.7800160000000003E-2</v>
      </c>
      <c r="G13" s="14">
        <f>(1-VLOOKUP($B13,payoutRatio!$A$1:$P$141,G$1,FALSE)/100)*(VLOOKUP($B13,ROE[#All],G$1,FALSE)/100)</f>
        <v>1.4435599999999993E-2</v>
      </c>
      <c r="H13" s="14">
        <f>(1-VLOOKUP($B13,payoutRatio!$A$1:$P$141,H$1,FALSE)/100)*(VLOOKUP($B13,ROE[#All],H$1,FALSE)/100)</f>
        <v>4.1428339999999994E-2</v>
      </c>
      <c r="I13" s="14">
        <f>(1-VLOOKUP($B13,payoutRatio!$A$1:$P$141,I$1,FALSE)/100)*(VLOOKUP($B13,ROE[#All],I$1,FALSE)/100)</f>
        <v>3.5072000000000006E-2</v>
      </c>
      <c r="J13" s="14">
        <f>(1-VLOOKUP($B13,payoutRatio!$A$1:$P$141,J$1,FALSE)/100)*(VLOOKUP($B13,ROE[#All],J$1,FALSE)/100)</f>
        <v>5.4273359999999993E-2</v>
      </c>
      <c r="K13" s="14">
        <f>(1-VLOOKUP($B13,payoutRatio!$A$1:$P$141,K$1,FALSE)/100)*(VLOOKUP($B13,ROE[#All],K$1,FALSE)/100)</f>
        <v>-1.0051219999999998E-2</v>
      </c>
      <c r="L13" s="14">
        <f>(1-VLOOKUP($B13,payoutRatio!$A$1:$P$141,L$1,FALSE)/100)*(VLOOKUP($B13,ROE[#All],L$1,FALSE)/100)</f>
        <v>-8.085100000000003E-3</v>
      </c>
      <c r="M13" s="14">
        <f>(1-VLOOKUP($B13,payoutRatio!$A$1:$P$141,M$1,FALSE)/100)*(VLOOKUP($B13,ROE[#All],M$1,FALSE)/100)</f>
        <v>2.5758809999999993E-2</v>
      </c>
      <c r="N13" s="14">
        <f>(1-VLOOKUP($B13,payoutRatio!$A$1:$P$141,N$1,FALSE)/100)*(VLOOKUP($B13,ROE[#All],N$1,FALSE)/100)</f>
        <v>2.8953300000000001E-2</v>
      </c>
      <c r="P13" s="21">
        <f t="shared" si="5"/>
        <v>3.1796302999999998E-2</v>
      </c>
      <c r="Q13" s="21">
        <f t="shared" si="6"/>
        <v>-5.5572763030303039E-3</v>
      </c>
      <c r="R13" s="17" t="str">
        <f t="shared" si="2"/>
        <v>성장산업</v>
      </c>
      <c r="S13" s="17" t="str">
        <f t="shared" si="3"/>
        <v/>
      </c>
      <c r="T13" s="17" t="str">
        <f t="shared" si="4"/>
        <v>1%</v>
      </c>
    </row>
    <row r="14" spans="1:24" x14ac:dyDescent="0.2">
      <c r="A14" t="str">
        <f t="shared" si="1"/>
        <v/>
      </c>
      <c r="B14" t="s">
        <v>176</v>
      </c>
      <c r="C14" t="s">
        <v>42</v>
      </c>
      <c r="D14" s="14">
        <f>(1-VLOOKUP($B14,payoutRatio!$A$1:$P$141,D$1,FALSE)/100)*(VLOOKUP($B14,ROE[#All],D$1,FALSE)/100)</f>
        <v>-5.4843579999999996E-2</v>
      </c>
      <c r="E14" s="14">
        <f>(1-VLOOKUP($B14,payoutRatio!$A$1:$P$141,E$1,FALSE)/100)*(VLOOKUP($B14,ROE[#All],E$1,FALSE)/100)</f>
        <v>0.10211490000000001</v>
      </c>
      <c r="F14" s="14">
        <f>(1-VLOOKUP($B14,payoutRatio!$A$1:$P$141,F$1,FALSE)/100)*(VLOOKUP($B14,ROE[#All],F$1,FALSE)/100)</f>
        <v>7.9602480000000003E-2</v>
      </c>
      <c r="G14" s="14">
        <f>(1-VLOOKUP($B14,payoutRatio!$A$1:$P$141,G$1,FALSE)/100)*(VLOOKUP($B14,ROE[#All],G$1,FALSE)/100)</f>
        <v>-2.3777280000000008E-2</v>
      </c>
      <c r="H14" s="14">
        <f>(1-VLOOKUP($B14,payoutRatio!$A$1:$P$141,H$1,FALSE)/100)*(VLOOKUP($B14,ROE[#All],H$1,FALSE)/100)</f>
        <v>5.2835120000000013E-2</v>
      </c>
      <c r="I14" s="14">
        <f>(1-VLOOKUP($B14,payoutRatio!$A$1:$P$141,I$1,FALSE)/100)*(VLOOKUP($B14,ROE[#All],I$1,FALSE)/100)</f>
        <v>1.2283799999999999E-2</v>
      </c>
      <c r="J14" s="14">
        <f>(1-VLOOKUP($B14,payoutRatio!$A$1:$P$141,J$1,FALSE)/100)*(VLOOKUP($B14,ROE[#All],J$1,FALSE)/100)</f>
        <v>6.2324399999999988E-2</v>
      </c>
      <c r="K14" s="14">
        <f>(1-VLOOKUP($B14,payoutRatio!$A$1:$P$141,K$1,FALSE)/100)*(VLOOKUP($B14,ROE[#All],K$1,FALSE)/100)</f>
        <v>-3.0443269999999998E-2</v>
      </c>
      <c r="L14" s="14">
        <f>(1-VLOOKUP($B14,payoutRatio!$A$1:$P$141,L$1,FALSE)/100)*(VLOOKUP($B14,ROE[#All],L$1,FALSE)/100)</f>
        <v>-3.3430399999999992E-2</v>
      </c>
      <c r="M14" s="14">
        <f>(1-VLOOKUP($B14,payoutRatio!$A$1:$P$141,M$1,FALSE)/100)*(VLOOKUP($B14,ROE[#All],M$1,FALSE)/100)</f>
        <v>-1.9554990000000001E-2</v>
      </c>
      <c r="N14" s="14">
        <f>(1-VLOOKUP($B14,payoutRatio!$A$1:$P$141,N$1,FALSE)/100)*(VLOOKUP($B14,ROE[#All],N$1,FALSE)/100)</f>
        <v>3.9711719999999999E-2</v>
      </c>
      <c r="P14" s="21">
        <f t="shared" si="5"/>
        <v>2.4166647999999999E-2</v>
      </c>
      <c r="Q14" s="21">
        <f t="shared" si="6"/>
        <v>-9.113885333333337E-3</v>
      </c>
      <c r="R14" s="17" t="str">
        <f t="shared" si="2"/>
        <v>성장산업</v>
      </c>
      <c r="S14" s="17" t="str">
        <f t="shared" si="3"/>
        <v/>
      </c>
      <c r="T14" s="17" t="str">
        <f t="shared" si="4"/>
        <v>1%</v>
      </c>
    </row>
    <row r="15" spans="1:24" x14ac:dyDescent="0.2">
      <c r="A15" t="str">
        <f t="shared" si="1"/>
        <v/>
      </c>
      <c r="B15" t="s">
        <v>178</v>
      </c>
      <c r="C15" t="s">
        <v>42</v>
      </c>
      <c r="D15" s="14">
        <f>(1-VLOOKUP($B15,payoutRatio!$A$1:$P$141,D$1,FALSE)/100)*(VLOOKUP($B15,ROE[#All],D$1,FALSE)/100)</f>
        <v>4.8757740000000001E-2</v>
      </c>
      <c r="E15" s="14">
        <f>(1-VLOOKUP($B15,payoutRatio!$A$1:$P$141,E$1,FALSE)/100)*(VLOOKUP($B15,ROE[#All],E$1,FALSE)/100)</f>
        <v>4.9832700000000001E-2</v>
      </c>
      <c r="F15" s="14">
        <f>(1-VLOOKUP($B15,payoutRatio!$A$1:$P$141,F$1,FALSE)/100)*(VLOOKUP($B15,ROE[#All],F$1,FALSE)/100)</f>
        <v>3.1233980000000005E-2</v>
      </c>
      <c r="G15" s="14">
        <f>(1-VLOOKUP($B15,payoutRatio!$A$1:$P$141,G$1,FALSE)/100)*(VLOOKUP($B15,ROE[#All],G$1,FALSE)/100)</f>
        <v>5.5037599999999999E-2</v>
      </c>
      <c r="H15" s="14">
        <f>(1-VLOOKUP($B15,payoutRatio!$A$1:$P$141,H$1,FALSE)/100)*(VLOOKUP($B15,ROE[#All],H$1,FALSE)/100)</f>
        <v>2.7976319999999999E-2</v>
      </c>
      <c r="I15" s="14">
        <f>(1-VLOOKUP($B15,payoutRatio!$A$1:$P$141,I$1,FALSE)/100)*(VLOOKUP($B15,ROE[#All],I$1,FALSE)/100)</f>
        <v>6.5285219999999991E-2</v>
      </c>
      <c r="J15" s="14">
        <f>(1-VLOOKUP($B15,payoutRatio!$A$1:$P$141,J$1,FALSE)/100)*(VLOOKUP($B15,ROE[#All],J$1,FALSE)/100)</f>
        <v>4.2734259999999996E-2</v>
      </c>
      <c r="K15" s="14">
        <f>(1-VLOOKUP($B15,payoutRatio!$A$1:$P$141,K$1,FALSE)/100)*(VLOOKUP($B15,ROE[#All],K$1,FALSE)/100)</f>
        <v>1.5357030000000004E-2</v>
      </c>
      <c r="L15" s="14">
        <f>(1-VLOOKUP($B15,payoutRatio!$A$1:$P$141,L$1,FALSE)/100)*(VLOOKUP($B15,ROE[#All],L$1,FALSE)/100)</f>
        <v>2.3817919999999996E-2</v>
      </c>
      <c r="M15" s="14">
        <f>(1-VLOOKUP($B15,payoutRatio!$A$1:$P$141,M$1,FALSE)/100)*(VLOOKUP($B15,ROE[#All],M$1,FALSE)/100)</f>
        <v>7.5055339999999984E-2</v>
      </c>
      <c r="N15" s="14">
        <f>(1-VLOOKUP($B15,payoutRatio!$A$1:$P$141,N$1,FALSE)/100)*(VLOOKUP($B15,ROE[#All],N$1,FALSE)/100)</f>
        <v>1.7199500000000006E-2</v>
      </c>
      <c r="P15" s="21">
        <f t="shared" si="5"/>
        <v>4.0352986999999993E-2</v>
      </c>
      <c r="Q15" s="21">
        <f t="shared" si="6"/>
        <v>-1.2330697575757583E-3</v>
      </c>
      <c r="R15" s="17" t="str">
        <f t="shared" si="2"/>
        <v>성장산업</v>
      </c>
      <c r="S15" s="17" t="str">
        <f t="shared" si="3"/>
        <v/>
      </c>
      <c r="T15" s="17" t="str">
        <f t="shared" si="4"/>
        <v>1%</v>
      </c>
    </row>
    <row r="16" spans="1:24" x14ac:dyDescent="0.2">
      <c r="A16" t="str">
        <f t="shared" si="1"/>
        <v/>
      </c>
      <c r="B16" t="s">
        <v>180</v>
      </c>
      <c r="C16" t="s">
        <v>42</v>
      </c>
      <c r="D16" s="14">
        <f>(1-VLOOKUP($B16,payoutRatio!$A$1:$P$141,D$1,FALSE)/100)*(VLOOKUP($B16,ROE[#All],D$1,FALSE)/100)</f>
        <v>3.93668E-2</v>
      </c>
      <c r="E16" s="14">
        <f>(1-VLOOKUP($B16,payoutRatio!$A$1:$P$141,E$1,FALSE)/100)*(VLOOKUP($B16,ROE[#All],E$1,FALSE)/100)</f>
        <v>6.4059839999999993E-2</v>
      </c>
      <c r="F16" s="14">
        <f>(1-VLOOKUP($B16,payoutRatio!$A$1:$P$141,F$1,FALSE)/100)*(VLOOKUP($B16,ROE[#All],F$1,FALSE)/100)</f>
        <v>3.7681120000000005E-2</v>
      </c>
      <c r="G16" s="14">
        <f>(1-VLOOKUP($B16,payoutRatio!$A$1:$P$141,G$1,FALSE)/100)*(VLOOKUP($B16,ROE[#All],G$1,FALSE)/100)</f>
        <v>5.6773319999999995E-2</v>
      </c>
      <c r="H16" s="14">
        <f>(1-VLOOKUP($B16,payoutRatio!$A$1:$P$141,H$1,FALSE)/100)*(VLOOKUP($B16,ROE[#All],H$1,FALSE)/100)</f>
        <v>6.0312809999999994E-2</v>
      </c>
      <c r="I16" s="14">
        <f>(1-VLOOKUP($B16,payoutRatio!$A$1:$P$141,I$1,FALSE)/100)*(VLOOKUP($B16,ROE[#All],I$1,FALSE)/100)</f>
        <v>2.3615999999999995E-2</v>
      </c>
      <c r="J16" s="14">
        <f>(1-VLOOKUP($B16,payoutRatio!$A$1:$P$141,J$1,FALSE)/100)*(VLOOKUP($B16,ROE[#All],J$1,FALSE)/100)</f>
        <v>1.511356E-2</v>
      </c>
      <c r="K16" s="14">
        <f>(1-VLOOKUP($B16,payoutRatio!$A$1:$P$141,K$1,FALSE)/100)*(VLOOKUP($B16,ROE[#All],K$1,FALSE)/100)</f>
        <v>2.575094E-2</v>
      </c>
      <c r="L16" s="14">
        <f>(1-VLOOKUP($B16,payoutRatio!$A$1:$P$141,L$1,FALSE)/100)*(VLOOKUP($B16,ROE[#All],L$1,FALSE)/100)</f>
        <v>7.4202310000000007E-2</v>
      </c>
      <c r="M16" s="14">
        <f>(1-VLOOKUP($B16,payoutRatio!$A$1:$P$141,M$1,FALSE)/100)*(VLOOKUP($B16,ROE[#All],M$1,FALSE)/100)</f>
        <v>6.0629139999999998E-2</v>
      </c>
      <c r="N16" s="14">
        <f>(1-VLOOKUP($B16,payoutRatio!$A$1:$P$141,N$1,FALSE)/100)*(VLOOKUP($B16,ROE[#All],N$1,FALSE)/100)</f>
        <v>4.5551039999999994E-2</v>
      </c>
      <c r="P16" s="21">
        <f t="shared" si="5"/>
        <v>4.6369008000000003E-2</v>
      </c>
      <c r="Q16" s="21">
        <f t="shared" si="6"/>
        <v>-1.8779490909090878E-4</v>
      </c>
      <c r="R16" s="17" t="str">
        <f t="shared" si="2"/>
        <v>성장산업</v>
      </c>
      <c r="S16" s="17" t="str">
        <f t="shared" si="3"/>
        <v/>
      </c>
      <c r="T16" s="17" t="str">
        <f t="shared" si="4"/>
        <v>1%</v>
      </c>
    </row>
    <row r="17" spans="1:20" x14ac:dyDescent="0.2">
      <c r="A17" t="str">
        <f t="shared" si="1"/>
        <v/>
      </c>
      <c r="B17" t="s">
        <v>182</v>
      </c>
      <c r="C17" t="s">
        <v>42</v>
      </c>
      <c r="D17" s="14">
        <f>(1-VLOOKUP($B17,payoutRatio!$A$1:$P$141,D$1,FALSE)/100)*(VLOOKUP($B17,ROE[#All],D$1,FALSE)/100)</f>
        <v>-3.2599999999999997E-2</v>
      </c>
      <c r="E17" s="14">
        <f>(1-VLOOKUP($B17,payoutRatio!$A$1:$P$141,E$1,FALSE)/100)*(VLOOKUP($B17,ROE[#All],E$1,FALSE)/100)</f>
        <v>2.1926940000000002E-2</v>
      </c>
      <c r="F17" s="14">
        <f>(1-VLOOKUP($B17,payoutRatio!$A$1:$P$141,F$1,FALSE)/100)*(VLOOKUP($B17,ROE[#All],F$1,FALSE)/100)</f>
        <v>-2.0099999999999996E-2</v>
      </c>
      <c r="G17" s="14">
        <f>(1-VLOOKUP($B17,payoutRatio!$A$1:$P$141,G$1,FALSE)/100)*(VLOOKUP($B17,ROE[#All],G$1,FALSE)/100)</f>
        <v>-2.0507999999999998E-4</v>
      </c>
      <c r="H17" s="14">
        <f>(1-VLOOKUP($B17,payoutRatio!$A$1:$P$141,H$1,FALSE)/100)*(VLOOKUP($B17,ROE[#All],H$1,FALSE)/100)</f>
        <v>1.6828049999999997E-2</v>
      </c>
      <c r="I17" s="14">
        <f>(1-VLOOKUP($B17,payoutRatio!$A$1:$P$141,I$1,FALSE)/100)*(VLOOKUP($B17,ROE[#All],I$1,FALSE)/100)</f>
        <v>-8.5807799999999997E-3</v>
      </c>
      <c r="J17" s="14">
        <f>(1-VLOOKUP($B17,payoutRatio!$A$1:$P$141,J$1,FALSE)/100)*(VLOOKUP($B17,ROE[#All],J$1,FALSE)/100)</f>
        <v>-5.3585600000000004E-2</v>
      </c>
      <c r="K17" s="14">
        <f>(1-VLOOKUP($B17,payoutRatio!$A$1:$P$141,K$1,FALSE)/100)*(VLOOKUP($B17,ROE[#All],K$1,FALSE)/100)</f>
        <v>1.6539600000000003E-3</v>
      </c>
      <c r="L17" s="14">
        <f>(1-VLOOKUP($B17,payoutRatio!$A$1:$P$141,L$1,FALSE)/100)*(VLOOKUP($B17,ROE[#All],L$1,FALSE)/100)</f>
        <v>1.6918359999999997E-2</v>
      </c>
      <c r="M17" s="14">
        <f>(1-VLOOKUP($B17,payoutRatio!$A$1:$P$141,M$1,FALSE)/100)*(VLOOKUP($B17,ROE[#All],M$1,FALSE)/100)</f>
        <v>8.5085999999999995E-2</v>
      </c>
      <c r="N17" s="14">
        <f>(1-VLOOKUP($B17,payoutRatio!$A$1:$P$141,N$1,FALSE)/100)*(VLOOKUP($B17,ROE[#All],N$1,FALSE)/100)</f>
        <v>7.4414999999999995E-2</v>
      </c>
      <c r="P17" s="21">
        <f t="shared" si="5"/>
        <v>1.3435684999999998E-2</v>
      </c>
      <c r="Q17" s="21">
        <f t="shared" si="6"/>
        <v>7.2956645454545464E-3</v>
      </c>
      <c r="R17" s="17" t="str">
        <f t="shared" si="2"/>
        <v>성장산업</v>
      </c>
      <c r="S17" s="17" t="str">
        <f t="shared" si="3"/>
        <v/>
      </c>
      <c r="T17" s="17" t="str">
        <f t="shared" si="4"/>
        <v>1%</v>
      </c>
    </row>
    <row r="18" spans="1:20" x14ac:dyDescent="0.2">
      <c r="A18" t="str">
        <f t="shared" si="1"/>
        <v/>
      </c>
      <c r="B18" t="s">
        <v>184</v>
      </c>
      <c r="C18" t="s">
        <v>42</v>
      </c>
      <c r="D18" s="14">
        <f>(1-VLOOKUP($B18,payoutRatio!$A$1:$P$141,D$1,FALSE)/100)*(VLOOKUP($B18,ROE[#All],D$1,FALSE)/100)</f>
        <v>7.9921360000000011E-2</v>
      </c>
      <c r="E18" s="14">
        <f>(1-VLOOKUP($B18,payoutRatio!$A$1:$P$141,E$1,FALSE)/100)*(VLOOKUP($B18,ROE[#All],E$1,FALSE)/100)</f>
        <v>7.7707659999999998E-2</v>
      </c>
      <c r="F18" s="14">
        <f>(1-VLOOKUP($B18,payoutRatio!$A$1:$P$141,F$1,FALSE)/100)*(VLOOKUP($B18,ROE[#All],F$1,FALSE)/100)</f>
        <v>5.7113429999999993E-2</v>
      </c>
      <c r="G18" s="14">
        <f>(1-VLOOKUP($B18,payoutRatio!$A$1:$P$141,G$1,FALSE)/100)*(VLOOKUP($B18,ROE[#All],G$1,FALSE)/100)</f>
        <v>7.5552510000000003E-2</v>
      </c>
      <c r="H18" s="14">
        <f>(1-VLOOKUP($B18,payoutRatio!$A$1:$P$141,H$1,FALSE)/100)*(VLOOKUP($B18,ROE[#All],H$1,FALSE)/100)</f>
        <v>7.1192249999999999E-2</v>
      </c>
      <c r="I18" s="14">
        <f>(1-VLOOKUP($B18,payoutRatio!$A$1:$P$141,I$1,FALSE)/100)*(VLOOKUP($B18,ROE[#All],I$1,FALSE)/100)</f>
        <v>4.3451280000000002E-2</v>
      </c>
      <c r="J18" s="14">
        <f>(1-VLOOKUP($B18,payoutRatio!$A$1:$P$141,J$1,FALSE)/100)*(VLOOKUP($B18,ROE[#All],J$1,FALSE)/100)</f>
        <v>3.7110830000000004E-2</v>
      </c>
      <c r="K18" s="14">
        <f>(1-VLOOKUP($B18,payoutRatio!$A$1:$P$141,K$1,FALSE)/100)*(VLOOKUP($B18,ROE[#All],K$1,FALSE)/100)</f>
        <v>3.2450779999999999E-2</v>
      </c>
      <c r="L18" s="14">
        <f>(1-VLOOKUP($B18,payoutRatio!$A$1:$P$141,L$1,FALSE)/100)*(VLOOKUP($B18,ROE[#All],L$1,FALSE)/100)</f>
        <v>9.5151550000000001E-2</v>
      </c>
      <c r="M18" s="14">
        <f>(1-VLOOKUP($B18,payoutRatio!$A$1:$P$141,M$1,FALSE)/100)*(VLOOKUP($B18,ROE[#All],M$1,FALSE)/100)</f>
        <v>2.1816479999999999E-2</v>
      </c>
      <c r="N18" s="14">
        <f>(1-VLOOKUP($B18,payoutRatio!$A$1:$P$141,N$1,FALSE)/100)*(VLOOKUP($B18,ROE[#All],N$1,FALSE)/100)</f>
        <v>3.6014879999999999E-2</v>
      </c>
      <c r="P18" s="21">
        <f t="shared" si="5"/>
        <v>5.4756165000000002E-2</v>
      </c>
      <c r="Q18" s="21">
        <f t="shared" si="6"/>
        <v>-3.9205050303030295E-3</v>
      </c>
      <c r="R18" s="17" t="str">
        <f t="shared" si="2"/>
        <v>성장산업</v>
      </c>
      <c r="S18" s="17" t="str">
        <f t="shared" si="3"/>
        <v/>
      </c>
      <c r="T18" s="17" t="str">
        <f t="shared" si="4"/>
        <v>1%</v>
      </c>
    </row>
    <row r="19" spans="1:20" x14ac:dyDescent="0.2">
      <c r="A19" t="str">
        <f t="shared" si="1"/>
        <v/>
      </c>
      <c r="B19" t="s">
        <v>186</v>
      </c>
      <c r="C19" t="s">
        <v>42</v>
      </c>
      <c r="D19" s="14">
        <f>(1-VLOOKUP($B19,payoutRatio!$A$1:$P$141,D$1,FALSE)/100)*(VLOOKUP($B19,ROE[#All],D$1,FALSE)/100)</f>
        <v>6.9550039999999994E-2</v>
      </c>
      <c r="E19" s="14">
        <f>(1-VLOOKUP($B19,payoutRatio!$A$1:$P$141,E$1,FALSE)/100)*(VLOOKUP($B19,ROE[#All],E$1,FALSE)/100)</f>
        <v>8.7869079999999988E-2</v>
      </c>
      <c r="F19" s="14">
        <f>(1-VLOOKUP($B19,payoutRatio!$A$1:$P$141,F$1,FALSE)/100)*(VLOOKUP($B19,ROE[#All],F$1,FALSE)/100)</f>
        <v>6.9812520000000003E-2</v>
      </c>
      <c r="G19" s="14">
        <f>(1-VLOOKUP($B19,payoutRatio!$A$1:$P$141,G$1,FALSE)/100)*(VLOOKUP($B19,ROE[#All],G$1,FALSE)/100)</f>
        <v>9.0271719999999986E-2</v>
      </c>
      <c r="H19" s="14">
        <f>(1-VLOOKUP($B19,payoutRatio!$A$1:$P$141,H$1,FALSE)/100)*(VLOOKUP($B19,ROE[#All],H$1,FALSE)/100)</f>
        <v>8.6015480000000019E-2</v>
      </c>
      <c r="I19" s="14">
        <f>(1-VLOOKUP($B19,payoutRatio!$A$1:$P$141,I$1,FALSE)/100)*(VLOOKUP($B19,ROE[#All],I$1,FALSE)/100)</f>
        <v>2.1861570000000004E-2</v>
      </c>
      <c r="J19" s="14">
        <f>(1-VLOOKUP($B19,payoutRatio!$A$1:$P$141,J$1,FALSE)/100)*(VLOOKUP($B19,ROE[#All],J$1,FALSE)/100)</f>
        <v>3.8812440000000004E-2</v>
      </c>
      <c r="K19" s="14">
        <f>(1-VLOOKUP($B19,payoutRatio!$A$1:$P$141,K$1,FALSE)/100)*(VLOOKUP($B19,ROE[#All],K$1,FALSE)/100)</f>
        <v>3.7654320000000005E-2</v>
      </c>
      <c r="L19" s="14">
        <f>(1-VLOOKUP($B19,payoutRatio!$A$1:$P$141,L$1,FALSE)/100)*(VLOOKUP($B19,ROE[#All],L$1,FALSE)/100)</f>
        <v>8.1006000000000009E-2</v>
      </c>
      <c r="M19" s="14">
        <f>(1-VLOOKUP($B19,payoutRatio!$A$1:$P$141,M$1,FALSE)/100)*(VLOOKUP($B19,ROE[#All],M$1,FALSE)/100)</f>
        <v>8.2566330000000007E-2</v>
      </c>
      <c r="N19" s="14">
        <f>(1-VLOOKUP($B19,payoutRatio!$A$1:$P$141,N$1,FALSE)/100)*(VLOOKUP($B19,ROE[#All],N$1,FALSE)/100)</f>
        <v>4.0156860000000003E-2</v>
      </c>
      <c r="P19" s="21">
        <f t="shared" si="5"/>
        <v>6.3602632000000006E-2</v>
      </c>
      <c r="Q19" s="21">
        <f t="shared" si="6"/>
        <v>-3.1187546666666659E-3</v>
      </c>
      <c r="R19" s="17" t="str">
        <f t="shared" si="2"/>
        <v>성장산업</v>
      </c>
      <c r="S19" s="17" t="str">
        <f t="shared" si="3"/>
        <v/>
      </c>
      <c r="T19" s="17" t="str">
        <f t="shared" si="4"/>
        <v>1%</v>
      </c>
    </row>
    <row r="20" spans="1:20" x14ac:dyDescent="0.2">
      <c r="A20" t="str">
        <f t="shared" si="1"/>
        <v/>
      </c>
      <c r="B20" t="s">
        <v>188</v>
      </c>
      <c r="C20" t="s">
        <v>42</v>
      </c>
      <c r="D20" s="14">
        <f>(1-VLOOKUP($B20,payoutRatio!$A$1:$P$141,D$1,FALSE)/100)*(VLOOKUP($B20,ROE[#All],D$1,FALSE)/100)</f>
        <v>6.5807519999999994E-2</v>
      </c>
      <c r="E20" s="14">
        <f>(1-VLOOKUP($B20,payoutRatio!$A$1:$P$141,E$1,FALSE)/100)*(VLOOKUP($B20,ROE[#All],E$1,FALSE)/100)</f>
        <v>7.6029029999999997E-2</v>
      </c>
      <c r="F20" s="14">
        <f>(1-VLOOKUP($B20,payoutRatio!$A$1:$P$141,F$1,FALSE)/100)*(VLOOKUP($B20,ROE[#All],F$1,FALSE)/100)</f>
        <v>6.3739350000000014E-2</v>
      </c>
      <c r="G20" s="14">
        <f>(1-VLOOKUP($B20,payoutRatio!$A$1:$P$141,G$1,FALSE)/100)*(VLOOKUP($B20,ROE[#All],G$1,FALSE)/100)</f>
        <v>4.7902399999999991E-2</v>
      </c>
      <c r="H20" s="14">
        <f>(1-VLOOKUP($B20,payoutRatio!$A$1:$P$141,H$1,FALSE)/100)*(VLOOKUP($B20,ROE[#All],H$1,FALSE)/100)</f>
        <v>3.34985E-2</v>
      </c>
      <c r="I20" s="14">
        <f>(1-VLOOKUP($B20,payoutRatio!$A$1:$P$141,I$1,FALSE)/100)*(VLOOKUP($B20,ROE[#All],I$1,FALSE)/100)</f>
        <v>4.1732449999999997E-2</v>
      </c>
      <c r="J20" s="14">
        <f>(1-VLOOKUP($B20,payoutRatio!$A$1:$P$141,J$1,FALSE)/100)*(VLOOKUP($B20,ROE[#All],J$1,FALSE)/100)</f>
        <v>2.604822E-2</v>
      </c>
      <c r="K20" s="14">
        <f>(1-VLOOKUP($B20,payoutRatio!$A$1:$P$141,K$1,FALSE)/100)*(VLOOKUP($B20,ROE[#All],K$1,FALSE)/100)</f>
        <v>5.1180150000000001E-2</v>
      </c>
      <c r="L20" s="14">
        <f>(1-VLOOKUP($B20,payoutRatio!$A$1:$P$141,L$1,FALSE)/100)*(VLOOKUP($B20,ROE[#All],L$1,FALSE)/100)</f>
        <v>1.4293260000000002E-2</v>
      </c>
      <c r="M20" s="14">
        <f>(1-VLOOKUP($B20,payoutRatio!$A$1:$P$141,M$1,FALSE)/100)*(VLOOKUP($B20,ROE[#All],M$1,FALSE)/100)</f>
        <v>0.15011388000000001</v>
      </c>
      <c r="N20" s="14">
        <f>(1-VLOOKUP($B20,payoutRatio!$A$1:$P$141,N$1,FALSE)/100)*(VLOOKUP($B20,ROE[#All],N$1,FALSE)/100)</f>
        <v>9.2071039999999993E-2</v>
      </c>
      <c r="P20" s="21">
        <f t="shared" si="5"/>
        <v>5.9660827999999999E-2</v>
      </c>
      <c r="Q20" s="21">
        <f t="shared" si="6"/>
        <v>3.7473625454545467E-3</v>
      </c>
      <c r="R20" s="17" t="str">
        <f t="shared" si="2"/>
        <v>성장산업</v>
      </c>
      <c r="S20" s="17" t="str">
        <f t="shared" si="3"/>
        <v/>
      </c>
      <c r="T20" s="17" t="str">
        <f t="shared" si="4"/>
        <v>1%</v>
      </c>
    </row>
    <row r="21" spans="1:20" x14ac:dyDescent="0.2">
      <c r="A21" t="str">
        <f t="shared" si="1"/>
        <v/>
      </c>
      <c r="B21" t="s">
        <v>190</v>
      </c>
      <c r="C21" t="s">
        <v>42</v>
      </c>
      <c r="D21" s="14">
        <f>(1-VLOOKUP($B21,payoutRatio!$A$1:$P$141,D$1,FALSE)/100)*(VLOOKUP($B21,ROE[#All],D$1,FALSE)/100)</f>
        <v>0.105294</v>
      </c>
      <c r="E21" s="14">
        <f>(1-VLOOKUP($B21,payoutRatio!$A$1:$P$141,E$1,FALSE)/100)*(VLOOKUP($B21,ROE[#All],E$1,FALSE)/100)</f>
        <v>0.12728800000000001</v>
      </c>
      <c r="F21" s="14">
        <f>(1-VLOOKUP($B21,payoutRatio!$A$1:$P$141,F$1,FALSE)/100)*(VLOOKUP($B21,ROE[#All],F$1,FALSE)/100)</f>
        <v>9.7615159999999992E-2</v>
      </c>
      <c r="G21" s="14">
        <f>(1-VLOOKUP($B21,payoutRatio!$A$1:$P$141,G$1,FALSE)/100)*(VLOOKUP($B21,ROE[#All],G$1,FALSE)/100)</f>
        <v>7.0971850000000003E-2</v>
      </c>
      <c r="H21" s="14">
        <f>(1-VLOOKUP($B21,payoutRatio!$A$1:$P$141,H$1,FALSE)/100)*(VLOOKUP($B21,ROE[#All],H$1,FALSE)/100)</f>
        <v>8.21963E-2</v>
      </c>
      <c r="I21" s="14">
        <f>(1-VLOOKUP($B21,payoutRatio!$A$1:$P$141,I$1,FALSE)/100)*(VLOOKUP($B21,ROE[#All],I$1,FALSE)/100)</f>
        <v>3.1275520000000001E-2</v>
      </c>
      <c r="J21" s="14">
        <f>(1-VLOOKUP($B21,payoutRatio!$A$1:$P$141,J$1,FALSE)/100)*(VLOOKUP($B21,ROE[#All],J$1,FALSE)/100)</f>
        <v>3.9974799999999998E-2</v>
      </c>
      <c r="K21" s="14">
        <f>(1-VLOOKUP($B21,payoutRatio!$A$1:$P$141,K$1,FALSE)/100)*(VLOOKUP($B21,ROE[#All],K$1,FALSE)/100)</f>
        <v>6.9695010000000002E-2</v>
      </c>
      <c r="L21" s="14">
        <f>(1-VLOOKUP($B21,payoutRatio!$A$1:$P$141,L$1,FALSE)/100)*(VLOOKUP($B21,ROE[#All],L$1,FALSE)/100)</f>
        <v>1.077384E-2</v>
      </c>
      <c r="M21" s="14">
        <f>(1-VLOOKUP($B21,payoutRatio!$A$1:$P$141,M$1,FALSE)/100)*(VLOOKUP($B21,ROE[#All],M$1,FALSE)/100)</f>
        <v>5.7231899999999995E-2</v>
      </c>
      <c r="N21" s="14">
        <f>(1-VLOOKUP($B21,payoutRatio!$A$1:$P$141,N$1,FALSE)/100)*(VLOOKUP($B21,ROE[#All],N$1,FALSE)/100)</f>
        <v>9.5571450000000002E-2</v>
      </c>
      <c r="P21" s="21">
        <f t="shared" si="5"/>
        <v>6.8259383000000007E-2</v>
      </c>
      <c r="Q21" s="21">
        <f t="shared" si="6"/>
        <v>-5.441978242424244E-3</v>
      </c>
      <c r="R21" s="17" t="str">
        <f t="shared" si="2"/>
        <v>성장산업</v>
      </c>
      <c r="S21" s="17" t="str">
        <f t="shared" si="3"/>
        <v/>
      </c>
      <c r="T21" s="17" t="str">
        <f t="shared" si="4"/>
        <v>1%</v>
      </c>
    </row>
    <row r="22" spans="1:20" x14ac:dyDescent="0.2">
      <c r="A22" t="str">
        <f t="shared" si="1"/>
        <v/>
      </c>
      <c r="B22" t="s">
        <v>192</v>
      </c>
      <c r="C22" t="s">
        <v>42</v>
      </c>
      <c r="D22" s="14">
        <f>(1-VLOOKUP($B22,payoutRatio!$A$1:$P$141,D$1,FALSE)/100)*(VLOOKUP($B22,ROE[#All],D$1,FALSE)/100)</f>
        <v>3.588148E-2</v>
      </c>
      <c r="E22" s="14">
        <f>(1-VLOOKUP($B22,payoutRatio!$A$1:$P$141,E$1,FALSE)/100)*(VLOOKUP($B22,ROE[#All],E$1,FALSE)/100)</f>
        <v>7.4235350000000005E-2</v>
      </c>
      <c r="F22" s="14">
        <f>(1-VLOOKUP($B22,payoutRatio!$A$1:$P$141,F$1,FALSE)/100)*(VLOOKUP($B22,ROE[#All],F$1,FALSE)/100)</f>
        <v>5.90631E-2</v>
      </c>
      <c r="G22" s="14">
        <f>(1-VLOOKUP($B22,payoutRatio!$A$1:$P$141,G$1,FALSE)/100)*(VLOOKUP($B22,ROE[#All],G$1,FALSE)/100)</f>
        <v>6.6926640000000009E-2</v>
      </c>
      <c r="H22" s="14">
        <f>(1-VLOOKUP($B22,payoutRatio!$A$1:$P$141,H$1,FALSE)/100)*(VLOOKUP($B22,ROE[#All],H$1,FALSE)/100)</f>
        <v>8.40973E-2</v>
      </c>
      <c r="I22" s="14">
        <f>(1-VLOOKUP($B22,payoutRatio!$A$1:$P$141,I$1,FALSE)/100)*(VLOOKUP($B22,ROE[#All],I$1,FALSE)/100)</f>
        <v>5.347959E-2</v>
      </c>
      <c r="J22" s="14">
        <f>(1-VLOOKUP($B22,payoutRatio!$A$1:$P$141,J$1,FALSE)/100)*(VLOOKUP($B22,ROE[#All],J$1,FALSE)/100)</f>
        <v>4.497495E-2</v>
      </c>
      <c r="K22" s="14">
        <f>(1-VLOOKUP($B22,payoutRatio!$A$1:$P$141,K$1,FALSE)/100)*(VLOOKUP($B22,ROE[#All],K$1,FALSE)/100)</f>
        <v>3.2353079999999999E-2</v>
      </c>
      <c r="L22" s="14">
        <f>(1-VLOOKUP($B22,payoutRatio!$A$1:$P$141,L$1,FALSE)/100)*(VLOOKUP($B22,ROE[#All],L$1,FALSE)/100)</f>
        <v>3.8569769999999996E-2</v>
      </c>
      <c r="M22" s="14">
        <f>(1-VLOOKUP($B22,payoutRatio!$A$1:$P$141,M$1,FALSE)/100)*(VLOOKUP($B22,ROE[#All],M$1,FALSE)/100)</f>
        <v>7.8535239999999992E-2</v>
      </c>
      <c r="N22" s="14">
        <f>(1-VLOOKUP($B22,payoutRatio!$A$1:$P$141,N$1,FALSE)/100)*(VLOOKUP($B22,ROE[#All],N$1,FALSE)/100)</f>
        <v>4.4671539999999996E-2</v>
      </c>
      <c r="P22" s="21">
        <f t="shared" si="5"/>
        <v>5.7690655999999993E-2</v>
      </c>
      <c r="Q22" s="21">
        <f t="shared" si="6"/>
        <v>-2.6381270303030319E-3</v>
      </c>
      <c r="R22" s="17" t="str">
        <f t="shared" si="2"/>
        <v>성장산업</v>
      </c>
      <c r="S22" s="17" t="str">
        <f t="shared" si="3"/>
        <v/>
      </c>
      <c r="T22" s="17" t="str">
        <f t="shared" si="4"/>
        <v>1%</v>
      </c>
    </row>
    <row r="23" spans="1:20" x14ac:dyDescent="0.2">
      <c r="A23" t="str">
        <f t="shared" si="1"/>
        <v/>
      </c>
      <c r="B23" t="s">
        <v>194</v>
      </c>
      <c r="C23" t="s">
        <v>42</v>
      </c>
      <c r="D23" s="14">
        <f>(1-VLOOKUP($B23,payoutRatio!$A$1:$P$141,D$1,FALSE)/100)*(VLOOKUP($B23,ROE[#All],D$1,FALSE)/100)</f>
        <v>5.4072000000000009E-2</v>
      </c>
      <c r="E23" s="14">
        <f>(1-VLOOKUP($B23,payoutRatio!$A$1:$P$141,E$1,FALSE)/100)*(VLOOKUP($B23,ROE[#All],E$1,FALSE)/100)</f>
        <v>4.6681850000000004E-2</v>
      </c>
      <c r="F23" s="14">
        <f>(1-VLOOKUP($B23,payoutRatio!$A$1:$P$141,F$1,FALSE)/100)*(VLOOKUP($B23,ROE[#All],F$1,FALSE)/100)</f>
        <v>2.8395499999999997E-2</v>
      </c>
      <c r="G23" s="14">
        <f>(1-VLOOKUP($B23,payoutRatio!$A$1:$P$141,G$1,FALSE)/100)*(VLOOKUP($B23,ROE[#All],G$1,FALSE)/100)</f>
        <v>1.4918399999999997E-2</v>
      </c>
      <c r="H23" s="14">
        <f>(1-VLOOKUP($B23,payoutRatio!$A$1:$P$141,H$1,FALSE)/100)*(VLOOKUP($B23,ROE[#All],H$1,FALSE)/100)</f>
        <v>4.4975250000000001E-2</v>
      </c>
      <c r="I23" s="14">
        <f>(1-VLOOKUP($B23,payoutRatio!$A$1:$P$141,I$1,FALSE)/100)*(VLOOKUP($B23,ROE[#All],I$1,FALSE)/100)</f>
        <v>3.2832E-2</v>
      </c>
      <c r="J23" s="14">
        <f>(1-VLOOKUP($B23,payoutRatio!$A$1:$P$141,J$1,FALSE)/100)*(VLOOKUP($B23,ROE[#All],J$1,FALSE)/100)</f>
        <v>7.2268200000000005E-2</v>
      </c>
      <c r="K23" s="14">
        <f>(1-VLOOKUP($B23,payoutRatio!$A$1:$P$141,K$1,FALSE)/100)*(VLOOKUP($B23,ROE[#All],K$1,FALSE)/100)</f>
        <v>4.6375839999999995E-2</v>
      </c>
      <c r="L23" s="14">
        <f>(1-VLOOKUP($B23,payoutRatio!$A$1:$P$141,L$1,FALSE)/100)*(VLOOKUP($B23,ROE[#All],L$1,FALSE)/100)</f>
        <v>8.3734259999999991E-2</v>
      </c>
      <c r="M23" s="14">
        <f>(1-VLOOKUP($B23,payoutRatio!$A$1:$P$141,M$1,FALSE)/100)*(VLOOKUP($B23,ROE[#All],M$1,FALSE)/100)</f>
        <v>6.8144999999999997E-2</v>
      </c>
      <c r="N23" s="14">
        <f>(1-VLOOKUP($B23,payoutRatio!$A$1:$P$141,N$1,FALSE)/100)*(VLOOKUP($B23,ROE[#All],N$1,FALSE)/100)</f>
        <v>4.9582719999999997E-2</v>
      </c>
      <c r="P23" s="21">
        <f t="shared" si="5"/>
        <v>4.8790902000000004E-2</v>
      </c>
      <c r="Q23" s="21">
        <f t="shared" si="6"/>
        <v>4.1943733333333335E-3</v>
      </c>
      <c r="R23" s="17" t="str">
        <f t="shared" si="2"/>
        <v>성장산업</v>
      </c>
      <c r="S23" s="17" t="str">
        <f t="shared" si="3"/>
        <v/>
      </c>
      <c r="T23" s="17" t="str">
        <f t="shared" si="4"/>
        <v>1%</v>
      </c>
    </row>
    <row r="24" spans="1:20" x14ac:dyDescent="0.2">
      <c r="A24" t="str">
        <f t="shared" si="1"/>
        <v/>
      </c>
      <c r="B24" t="s">
        <v>196</v>
      </c>
      <c r="C24" t="s">
        <v>42</v>
      </c>
      <c r="D24" s="14">
        <f>(1-VLOOKUP($B24,payoutRatio!$A$1:$P$141,D$1,FALSE)/100)*(VLOOKUP($B24,ROE[#All],D$1,FALSE)/100)</f>
        <v>7.613433E-2</v>
      </c>
      <c r="E24" s="14">
        <f>(1-VLOOKUP($B24,payoutRatio!$A$1:$P$141,E$1,FALSE)/100)*(VLOOKUP($B24,ROE[#All],E$1,FALSE)/100)</f>
        <v>0.1029231</v>
      </c>
      <c r="F24" s="14">
        <f>(1-VLOOKUP($B24,payoutRatio!$A$1:$P$141,F$1,FALSE)/100)*(VLOOKUP($B24,ROE[#All],F$1,FALSE)/100)</f>
        <v>8.5576739999999998E-2</v>
      </c>
      <c r="G24" s="14">
        <f>(1-VLOOKUP($B24,payoutRatio!$A$1:$P$141,G$1,FALSE)/100)*(VLOOKUP($B24,ROE[#All],G$1,FALSE)/100)</f>
        <v>8.4550440000000004E-2</v>
      </c>
      <c r="H24" s="14">
        <f>(1-VLOOKUP($B24,payoutRatio!$A$1:$P$141,H$1,FALSE)/100)*(VLOOKUP($B24,ROE[#All],H$1,FALSE)/100)</f>
        <v>8.9972549999999998E-2</v>
      </c>
      <c r="I24" s="14">
        <f>(1-VLOOKUP($B24,payoutRatio!$A$1:$P$141,I$1,FALSE)/100)*(VLOOKUP($B24,ROE[#All],I$1,FALSE)/100)</f>
        <v>8.6251980000000006E-2</v>
      </c>
      <c r="J24" s="14">
        <f>(1-VLOOKUP($B24,payoutRatio!$A$1:$P$141,J$1,FALSE)/100)*(VLOOKUP($B24,ROE[#All],J$1,FALSE)/100)</f>
        <v>7.5542520000000002E-2</v>
      </c>
      <c r="K24" s="14">
        <f>(1-VLOOKUP($B24,payoutRatio!$A$1:$P$141,K$1,FALSE)/100)*(VLOOKUP($B24,ROE[#All],K$1,FALSE)/100)</f>
        <v>7.5302400000000005E-2</v>
      </c>
      <c r="L24" s="14">
        <f>(1-VLOOKUP($B24,payoutRatio!$A$1:$P$141,L$1,FALSE)/100)*(VLOOKUP($B24,ROE[#All],L$1,FALSE)/100)</f>
        <v>8.9793999999999999E-2</v>
      </c>
      <c r="M24" s="14">
        <f>(1-VLOOKUP($B24,payoutRatio!$A$1:$P$141,M$1,FALSE)/100)*(VLOOKUP($B24,ROE[#All],M$1,FALSE)/100)</f>
        <v>9.6832600000000005E-2</v>
      </c>
      <c r="N24" s="14">
        <f>(1-VLOOKUP($B24,payoutRatio!$A$1:$P$141,N$1,FALSE)/100)*(VLOOKUP($B24,ROE[#All],N$1,FALSE)/100)</f>
        <v>5.8321689999999995E-2</v>
      </c>
      <c r="P24" s="21">
        <f t="shared" si="5"/>
        <v>8.4506802000000006E-2</v>
      </c>
      <c r="Q24" s="21">
        <f t="shared" si="6"/>
        <v>-2.1280229090909091E-3</v>
      </c>
      <c r="R24" s="17" t="str">
        <f t="shared" si="2"/>
        <v>성장산업</v>
      </c>
      <c r="S24" s="17" t="str">
        <f t="shared" si="3"/>
        <v/>
      </c>
      <c r="T24" s="17" t="str">
        <f t="shared" si="4"/>
        <v>1%</v>
      </c>
    </row>
    <row r="25" spans="1:20" x14ac:dyDescent="0.2">
      <c r="A25" t="str">
        <f t="shared" si="1"/>
        <v/>
      </c>
      <c r="B25" t="s">
        <v>198</v>
      </c>
      <c r="C25" t="s">
        <v>42</v>
      </c>
      <c r="D25" s="14">
        <f>(1-VLOOKUP($B25,payoutRatio!$A$1:$P$141,D$1,FALSE)/100)*(VLOOKUP($B25,ROE[#All],D$1,FALSE)/100)</f>
        <v>6.1072000000000001E-2</v>
      </c>
      <c r="E25" s="14">
        <f>(1-VLOOKUP($B25,payoutRatio!$A$1:$P$141,E$1,FALSE)/100)*(VLOOKUP($B25,ROE[#All],E$1,FALSE)/100)</f>
        <v>1.0348149999999999E-2</v>
      </c>
      <c r="F25" s="14">
        <f>(1-VLOOKUP($B25,payoutRatio!$A$1:$P$141,F$1,FALSE)/100)*(VLOOKUP($B25,ROE[#All],F$1,FALSE)/100)</f>
        <v>-5.7300000000000004E-2</v>
      </c>
      <c r="G25" s="14">
        <f>(1-VLOOKUP($B25,payoutRatio!$A$1:$P$141,G$1,FALSE)/100)*(VLOOKUP($B25,ROE[#All],G$1,FALSE)/100)</f>
        <v>6.7260080000000014E-2</v>
      </c>
      <c r="H25" s="14">
        <f>(1-VLOOKUP($B25,payoutRatio!$A$1:$P$141,H$1,FALSE)/100)*(VLOOKUP($B25,ROE[#All],H$1,FALSE)/100)</f>
        <v>9.2782399999999987E-2</v>
      </c>
      <c r="I25" s="14">
        <f>(1-VLOOKUP($B25,payoutRatio!$A$1:$P$141,I$1,FALSE)/100)*(VLOOKUP($B25,ROE[#All],I$1,FALSE)/100)</f>
        <v>4.9288000000000005E-2</v>
      </c>
      <c r="J25" s="14">
        <f>(1-VLOOKUP($B25,payoutRatio!$A$1:$P$141,J$1,FALSE)/100)*(VLOOKUP($B25,ROE[#All],J$1,FALSE)/100)</f>
        <v>1.9576819999999998E-2</v>
      </c>
      <c r="K25" s="14">
        <f>(1-VLOOKUP($B25,payoutRatio!$A$1:$P$141,K$1,FALSE)/100)*(VLOOKUP($B25,ROE[#All],K$1,FALSE)/100)</f>
        <v>8.3824799999999994E-3</v>
      </c>
      <c r="L25" s="14">
        <f>(1-VLOOKUP($B25,payoutRatio!$A$1:$P$141,L$1,FALSE)/100)*(VLOOKUP($B25,ROE[#All],L$1,FALSE)/100)</f>
        <v>-0.12089999999999999</v>
      </c>
      <c r="M25" s="14">
        <f>(1-VLOOKUP($B25,payoutRatio!$A$1:$P$141,M$1,FALSE)/100)*(VLOOKUP($B25,ROE[#All],M$1,FALSE)/100)</f>
        <v>7.6927040000000016E-2</v>
      </c>
      <c r="N25" s="14">
        <f>(1-VLOOKUP($B25,payoutRatio!$A$1:$P$141,N$1,FALSE)/100)*(VLOOKUP($B25,ROE[#All],N$1,FALSE)/100)</f>
        <v>9.9494259999999987E-2</v>
      </c>
      <c r="P25" s="21">
        <f t="shared" si="5"/>
        <v>2.4585922999999999E-2</v>
      </c>
      <c r="Q25" s="21">
        <f t="shared" si="6"/>
        <v>3.1405632121212137E-3</v>
      </c>
      <c r="R25" s="17" t="str">
        <f t="shared" si="2"/>
        <v>성장산업</v>
      </c>
      <c r="S25" s="17" t="str">
        <f t="shared" si="3"/>
        <v/>
      </c>
      <c r="T25" s="17" t="str">
        <f t="shared" si="4"/>
        <v>1%</v>
      </c>
    </row>
    <row r="26" spans="1:20" x14ac:dyDescent="0.2">
      <c r="A26" t="str">
        <f t="shared" si="1"/>
        <v/>
      </c>
      <c r="B26" t="s">
        <v>200</v>
      </c>
      <c r="C26" t="s">
        <v>42</v>
      </c>
      <c r="D26" s="14">
        <f>(1-VLOOKUP($B26,payoutRatio!$A$1:$P$141,D$1,FALSE)/100)*(VLOOKUP($B26,ROE[#All],D$1,FALSE)/100)</f>
        <v>5.5936E-2</v>
      </c>
      <c r="E26" s="14">
        <f>(1-VLOOKUP($B26,payoutRatio!$A$1:$P$141,E$1,FALSE)/100)*(VLOOKUP($B26,ROE[#All],E$1,FALSE)/100)</f>
        <v>4.8305800000000003E-2</v>
      </c>
      <c r="F26" s="14">
        <f>(1-VLOOKUP($B26,payoutRatio!$A$1:$P$141,F$1,FALSE)/100)*(VLOOKUP($B26,ROE[#All],F$1,FALSE)/100)</f>
        <v>3.8040080000000004E-2</v>
      </c>
      <c r="G26" s="14">
        <f>(1-VLOOKUP($B26,payoutRatio!$A$1:$P$141,G$1,FALSE)/100)*(VLOOKUP($B26,ROE[#All],G$1,FALSE)/100)</f>
        <v>5.4019679999999994E-2</v>
      </c>
      <c r="H26" s="14">
        <f>(1-VLOOKUP($B26,payoutRatio!$A$1:$P$141,H$1,FALSE)/100)*(VLOOKUP($B26,ROE[#All],H$1,FALSE)/100)</f>
        <v>5.8220000000000008E-2</v>
      </c>
      <c r="I26" s="14">
        <f>(1-VLOOKUP($B26,payoutRatio!$A$1:$P$141,I$1,FALSE)/100)*(VLOOKUP($B26,ROE[#All],I$1,FALSE)/100)</f>
        <v>7.186764000000001E-2</v>
      </c>
      <c r="J26" s="14">
        <f>(1-VLOOKUP($B26,payoutRatio!$A$1:$P$141,J$1,FALSE)/100)*(VLOOKUP($B26,ROE[#All],J$1,FALSE)/100)</f>
        <v>7.6705919999999997E-2</v>
      </c>
      <c r="K26" s="14">
        <f>(1-VLOOKUP($B26,payoutRatio!$A$1:$P$141,K$1,FALSE)/100)*(VLOOKUP($B26,ROE[#All],K$1,FALSE)/100)</f>
        <v>2.5384700000000003E-2</v>
      </c>
      <c r="L26" s="14">
        <f>(1-VLOOKUP($B26,payoutRatio!$A$1:$P$141,L$1,FALSE)/100)*(VLOOKUP($B26,ROE[#All],L$1,FALSE)/100)</f>
        <v>4.675296000000001E-2</v>
      </c>
      <c r="M26" s="14">
        <f>(1-VLOOKUP($B26,payoutRatio!$A$1:$P$141,M$1,FALSE)/100)*(VLOOKUP($B26,ROE[#All],M$1,FALSE)/100)</f>
        <v>8.2946820000000004E-2</v>
      </c>
      <c r="N26" s="14">
        <f>(1-VLOOKUP($B26,payoutRatio!$A$1:$P$141,N$1,FALSE)/100)*(VLOOKUP($B26,ROE[#All],N$1,FALSE)/100)</f>
        <v>5.6852449999999992E-2</v>
      </c>
      <c r="P26" s="21">
        <f t="shared" si="5"/>
        <v>5.5909604999999994E-2</v>
      </c>
      <c r="Q26" s="21">
        <f t="shared" si="6"/>
        <v>1.5834291515151526E-3</v>
      </c>
      <c r="R26" s="17" t="str">
        <f t="shared" si="2"/>
        <v>성장산업</v>
      </c>
      <c r="S26" s="17" t="str">
        <f t="shared" si="3"/>
        <v/>
      </c>
      <c r="T26" s="17" t="str">
        <f t="shared" si="4"/>
        <v>1%</v>
      </c>
    </row>
    <row r="27" spans="1:20" x14ac:dyDescent="0.2">
      <c r="A27" t="str">
        <f t="shared" si="1"/>
        <v/>
      </c>
      <c r="B27" t="s">
        <v>202</v>
      </c>
      <c r="C27" t="s">
        <v>42</v>
      </c>
      <c r="D27" s="14">
        <f>(1-VLOOKUP($B27,payoutRatio!$A$1:$P$141,D$1,FALSE)/100)*(VLOOKUP($B27,ROE[#All],D$1,FALSE)/100)</f>
        <v>4.0192500000000006E-2</v>
      </c>
      <c r="E27" s="14">
        <f>(1-VLOOKUP($B27,payoutRatio!$A$1:$P$141,E$1,FALSE)/100)*(VLOOKUP($B27,ROE[#All],E$1,FALSE)/100)</f>
        <v>3.6169319999999998E-2</v>
      </c>
      <c r="F27" s="14">
        <f>(1-VLOOKUP($B27,payoutRatio!$A$1:$P$141,F$1,FALSE)/100)*(VLOOKUP($B27,ROE[#All],F$1,FALSE)/100)</f>
        <v>1.7277850000000001E-2</v>
      </c>
      <c r="G27" s="14">
        <f>(1-VLOOKUP($B27,payoutRatio!$A$1:$P$141,G$1,FALSE)/100)*(VLOOKUP($B27,ROE[#All],G$1,FALSE)/100)</f>
        <v>3.7293119999999999E-2</v>
      </c>
      <c r="H27" s="14">
        <f>(1-VLOOKUP($B27,payoutRatio!$A$1:$P$141,H$1,FALSE)/100)*(VLOOKUP($B27,ROE[#All],H$1,FALSE)/100)</f>
        <v>4.3337420000000001E-2</v>
      </c>
      <c r="I27" s="14">
        <f>(1-VLOOKUP($B27,payoutRatio!$A$1:$P$141,I$1,FALSE)/100)*(VLOOKUP($B27,ROE[#All],I$1,FALSE)/100)</f>
        <v>8.6958879999999988E-2</v>
      </c>
      <c r="J27" s="14">
        <f>(1-VLOOKUP($B27,payoutRatio!$A$1:$P$141,J$1,FALSE)/100)*(VLOOKUP($B27,ROE[#All],J$1,FALSE)/100)</f>
        <v>5.7387529999999999E-2</v>
      </c>
      <c r="K27" s="14">
        <f>(1-VLOOKUP($B27,payoutRatio!$A$1:$P$141,K$1,FALSE)/100)*(VLOOKUP($B27,ROE[#All],K$1,FALSE)/100)</f>
        <v>1.9907340000000003E-2</v>
      </c>
      <c r="L27" s="14">
        <f>(1-VLOOKUP($B27,payoutRatio!$A$1:$P$141,L$1,FALSE)/100)*(VLOOKUP($B27,ROE[#All],L$1,FALSE)/100)</f>
        <v>1.9855000000000001E-2</v>
      </c>
      <c r="M27" s="14">
        <f>(1-VLOOKUP($B27,payoutRatio!$A$1:$P$141,M$1,FALSE)/100)*(VLOOKUP($B27,ROE[#All],M$1,FALSE)/100)</f>
        <v>8.6518519999999988E-2</v>
      </c>
      <c r="N27" s="14">
        <f>(1-VLOOKUP($B27,payoutRatio!$A$1:$P$141,N$1,FALSE)/100)*(VLOOKUP($B27,ROE[#All],N$1,FALSE)/100)</f>
        <v>3.8319199999999998E-2</v>
      </c>
      <c r="P27" s="21">
        <f t="shared" si="5"/>
        <v>4.4302417999999996E-2</v>
      </c>
      <c r="Q27" s="21">
        <f t="shared" si="6"/>
        <v>1.9210995151515155E-3</v>
      </c>
      <c r="R27" s="17" t="str">
        <f t="shared" si="2"/>
        <v>성장산업</v>
      </c>
      <c r="S27" s="17" t="str">
        <f t="shared" si="3"/>
        <v/>
      </c>
      <c r="T27" s="17" t="str">
        <f t="shared" si="4"/>
        <v>1%</v>
      </c>
    </row>
    <row r="28" spans="1:20" x14ac:dyDescent="0.2">
      <c r="A28" t="str">
        <f t="shared" si="1"/>
        <v/>
      </c>
      <c r="B28" t="s">
        <v>204</v>
      </c>
      <c r="C28" t="s">
        <v>42</v>
      </c>
      <c r="D28" s="14">
        <f>(1-VLOOKUP($B28,payoutRatio!$A$1:$P$141,D$1,FALSE)/100)*(VLOOKUP($B28,ROE[#All],D$1,FALSE)/100)</f>
        <v>7.6719639999999992E-2</v>
      </c>
      <c r="E28" s="14">
        <f>(1-VLOOKUP($B28,payoutRatio!$A$1:$P$141,E$1,FALSE)/100)*(VLOOKUP($B28,ROE[#All],E$1,FALSE)/100)</f>
        <v>5.5298319999999998E-2</v>
      </c>
      <c r="F28" s="14">
        <f>(1-VLOOKUP($B28,payoutRatio!$A$1:$P$141,F$1,FALSE)/100)*(VLOOKUP($B28,ROE[#All],F$1,FALSE)/100)</f>
        <v>3.6212589999999996E-2</v>
      </c>
      <c r="G28" s="14">
        <f>(1-VLOOKUP($B28,payoutRatio!$A$1:$P$141,G$1,FALSE)/100)*(VLOOKUP($B28,ROE[#All],G$1,FALSE)/100)</f>
        <v>7.9410299999999989E-2</v>
      </c>
      <c r="H28" s="14">
        <f>(1-VLOOKUP($B28,payoutRatio!$A$1:$P$141,H$1,FALSE)/100)*(VLOOKUP($B28,ROE[#All],H$1,FALSE)/100)</f>
        <v>6.6548560000000007E-2</v>
      </c>
      <c r="I28" s="14">
        <f>(1-VLOOKUP($B28,payoutRatio!$A$1:$P$141,I$1,FALSE)/100)*(VLOOKUP($B28,ROE[#All],I$1,FALSE)/100)</f>
        <v>9.1406239999999986E-2</v>
      </c>
      <c r="J28" s="14">
        <f>(1-VLOOKUP($B28,payoutRatio!$A$1:$P$141,J$1,FALSE)/100)*(VLOOKUP($B28,ROE[#All],J$1,FALSE)/100)</f>
        <v>6.2671699999999997E-2</v>
      </c>
      <c r="K28" s="14">
        <f>(1-VLOOKUP($B28,payoutRatio!$A$1:$P$141,K$1,FALSE)/100)*(VLOOKUP($B28,ROE[#All],K$1,FALSE)/100)</f>
        <v>2.5536000000000007E-2</v>
      </c>
      <c r="L28" s="14">
        <f>(1-VLOOKUP($B28,payoutRatio!$A$1:$P$141,L$1,FALSE)/100)*(VLOOKUP($B28,ROE[#All],L$1,FALSE)/100)</f>
        <v>2.1253120000000004E-2</v>
      </c>
      <c r="M28" s="14">
        <f>(1-VLOOKUP($B28,payoutRatio!$A$1:$P$141,M$1,FALSE)/100)*(VLOOKUP($B28,ROE[#All],M$1,FALSE)/100)</f>
        <v>0.11220136000000001</v>
      </c>
      <c r="N28" s="14">
        <f>(1-VLOOKUP($B28,payoutRatio!$A$1:$P$141,N$1,FALSE)/100)*(VLOOKUP($B28,ROE[#All],N$1,FALSE)/100)</f>
        <v>9.3105839999999995E-2</v>
      </c>
      <c r="P28" s="21">
        <f t="shared" si="5"/>
        <v>6.4364403000000001E-2</v>
      </c>
      <c r="Q28" s="21">
        <f t="shared" si="6"/>
        <v>2.603823939393941E-3</v>
      </c>
      <c r="R28" s="17" t="str">
        <f t="shared" si="2"/>
        <v>성장산업</v>
      </c>
      <c r="S28" s="17" t="str">
        <f t="shared" si="3"/>
        <v/>
      </c>
      <c r="T28" s="17" t="str">
        <f t="shared" si="4"/>
        <v>1%</v>
      </c>
    </row>
    <row r="29" spans="1:20" x14ac:dyDescent="0.2">
      <c r="A29" t="str">
        <f t="shared" si="1"/>
        <v/>
      </c>
      <c r="B29" t="s">
        <v>206</v>
      </c>
      <c r="C29" t="s">
        <v>42</v>
      </c>
      <c r="D29" s="14">
        <f>(1-VLOOKUP($B29,payoutRatio!$A$1:$P$141,D$1,FALSE)/100)*(VLOOKUP($B29,ROE[#All],D$1,FALSE)/100)</f>
        <v>-7.2712979999999997E-2</v>
      </c>
      <c r="E29" s="14">
        <f>(1-VLOOKUP($B29,payoutRatio!$A$1:$P$141,E$1,FALSE)/100)*(VLOOKUP($B29,ROE[#All],E$1,FALSE)/100)</f>
        <v>-9.8992530000000009E-2</v>
      </c>
      <c r="F29" s="14">
        <f>(1-VLOOKUP($B29,payoutRatio!$A$1:$P$141,F$1,FALSE)/100)*(VLOOKUP($B29,ROE[#All],F$1,FALSE)/100)</f>
        <v>1.7835579999999997E-2</v>
      </c>
      <c r="G29" s="14">
        <f>(1-VLOOKUP($B29,payoutRatio!$A$1:$P$141,G$1,FALSE)/100)*(VLOOKUP($B29,ROE[#All],G$1,FALSE)/100)</f>
        <v>1.631699E-2</v>
      </c>
      <c r="H29" s="14">
        <f>(1-VLOOKUP($B29,payoutRatio!$A$1:$P$141,H$1,FALSE)/100)*(VLOOKUP($B29,ROE[#All],H$1,FALSE)/100)</f>
        <v>3.4595460000000001E-2</v>
      </c>
      <c r="I29" s="14">
        <f>(1-VLOOKUP($B29,payoutRatio!$A$1:$P$141,I$1,FALSE)/100)*(VLOOKUP($B29,ROE[#All],I$1,FALSE)/100)</f>
        <v>3.6138179999999992E-2</v>
      </c>
      <c r="J29" s="14">
        <f>(1-VLOOKUP($B29,payoutRatio!$A$1:$P$141,J$1,FALSE)/100)*(VLOOKUP($B29,ROE[#All],J$1,FALSE)/100)</f>
        <v>2.2092860000000006E-2</v>
      </c>
      <c r="K29" s="14">
        <f>(1-VLOOKUP($B29,payoutRatio!$A$1:$P$141,K$1,FALSE)/100)*(VLOOKUP($B29,ROE[#All],K$1,FALSE)/100)</f>
        <v>2.3836799999999998E-2</v>
      </c>
      <c r="L29" s="14">
        <f>(1-VLOOKUP($B29,payoutRatio!$A$1:$P$141,L$1,FALSE)/100)*(VLOOKUP($B29,ROE[#All],L$1,FALSE)/100)</f>
        <v>5.9803479999999999E-2</v>
      </c>
      <c r="M29" s="14">
        <f>(1-VLOOKUP($B29,payoutRatio!$A$1:$P$141,M$1,FALSE)/100)*(VLOOKUP($B29,ROE[#All],M$1,FALSE)/100)</f>
        <v>6.8254649999999986E-2</v>
      </c>
      <c r="N29" s="14">
        <f>(1-VLOOKUP($B29,payoutRatio!$A$1:$P$141,N$1,FALSE)/100)*(VLOOKUP($B29,ROE[#All],N$1,FALSE)/100)</f>
        <v>4.6761000000000004E-2</v>
      </c>
      <c r="P29" s="21">
        <f t="shared" si="5"/>
        <v>2.2664246999999998E-2</v>
      </c>
      <c r="Q29" s="21">
        <f t="shared" si="6"/>
        <v>1.1126220666666665E-2</v>
      </c>
      <c r="R29" s="17" t="str">
        <f t="shared" si="2"/>
        <v>성장산업</v>
      </c>
      <c r="S29" s="17" t="str">
        <f t="shared" si="3"/>
        <v/>
      </c>
      <c r="T29" s="17" t="str">
        <f t="shared" si="4"/>
        <v>1%</v>
      </c>
    </row>
    <row r="30" spans="1:20" x14ac:dyDescent="0.2">
      <c r="A30" t="str">
        <f t="shared" si="1"/>
        <v/>
      </c>
      <c r="B30" t="s">
        <v>208</v>
      </c>
      <c r="C30" t="s">
        <v>42</v>
      </c>
      <c r="D30" s="14">
        <f>(1-VLOOKUP($B30,payoutRatio!$A$1:$P$141,D$1,FALSE)/100)*(VLOOKUP($B30,ROE[#All],D$1,FALSE)/100)</f>
        <v>7.1014800000000017E-2</v>
      </c>
      <c r="E30" s="14">
        <f>(1-VLOOKUP($B30,payoutRatio!$A$1:$P$141,E$1,FALSE)/100)*(VLOOKUP($B30,ROE[#All],E$1,FALSE)/100)</f>
        <v>7.583005000000001E-2</v>
      </c>
      <c r="F30" s="14">
        <f>(1-VLOOKUP($B30,payoutRatio!$A$1:$P$141,F$1,FALSE)/100)*(VLOOKUP($B30,ROE[#All],F$1,FALSE)/100)</f>
        <v>8.2611670000000012E-2</v>
      </c>
      <c r="G30" s="14">
        <f>(1-VLOOKUP($B30,payoutRatio!$A$1:$P$141,G$1,FALSE)/100)*(VLOOKUP($B30,ROE[#All],G$1,FALSE)/100)</f>
        <v>7.4019599999999991E-2</v>
      </c>
      <c r="H30" s="14">
        <f>(1-VLOOKUP($B30,payoutRatio!$A$1:$P$141,H$1,FALSE)/100)*(VLOOKUP($B30,ROE[#All],H$1,FALSE)/100)</f>
        <v>7.8980160000000008E-2</v>
      </c>
      <c r="I30" s="14">
        <f>(1-VLOOKUP($B30,payoutRatio!$A$1:$P$141,I$1,FALSE)/100)*(VLOOKUP($B30,ROE[#All],I$1,FALSE)/100)</f>
        <v>5.1243360000000009E-2</v>
      </c>
      <c r="J30" s="14">
        <f>(1-VLOOKUP($B30,payoutRatio!$A$1:$P$141,J$1,FALSE)/100)*(VLOOKUP($B30,ROE[#All],J$1,FALSE)/100)</f>
        <v>5.1518999999999995E-2</v>
      </c>
      <c r="K30" s="14">
        <f>(1-VLOOKUP($B30,payoutRatio!$A$1:$P$141,K$1,FALSE)/100)*(VLOOKUP($B30,ROE[#All],K$1,FALSE)/100)</f>
        <v>3.947784E-2</v>
      </c>
      <c r="L30" s="14">
        <f>(1-VLOOKUP($B30,payoutRatio!$A$1:$P$141,L$1,FALSE)/100)*(VLOOKUP($B30,ROE[#All],L$1,FALSE)/100)</f>
        <v>8.9020160000000015E-2</v>
      </c>
      <c r="M30" s="14">
        <f>(1-VLOOKUP($B30,payoutRatio!$A$1:$P$141,M$1,FALSE)/100)*(VLOOKUP($B30,ROE[#All],M$1,FALSE)/100)</f>
        <v>5.411032000000001E-2</v>
      </c>
      <c r="N30" s="14">
        <f>(1-VLOOKUP($B30,payoutRatio!$A$1:$P$141,N$1,FALSE)/100)*(VLOOKUP($B30,ROE[#All],N$1,FALSE)/100)</f>
        <v>5.2235700000000003E-2</v>
      </c>
      <c r="P30" s="21">
        <f t="shared" si="5"/>
        <v>6.4904786000000006E-2</v>
      </c>
      <c r="Q30" s="21">
        <f t="shared" si="6"/>
        <v>-2.7581037575757591E-3</v>
      </c>
      <c r="R30" s="17" t="str">
        <f t="shared" si="2"/>
        <v>성장산업</v>
      </c>
      <c r="S30" s="17" t="str">
        <f t="shared" si="3"/>
        <v/>
      </c>
      <c r="T30" s="17" t="str">
        <f t="shared" si="4"/>
        <v>1%</v>
      </c>
    </row>
    <row r="31" spans="1:20" x14ac:dyDescent="0.2">
      <c r="A31" t="str">
        <f t="shared" si="1"/>
        <v/>
      </c>
      <c r="B31" t="s">
        <v>210</v>
      </c>
      <c r="C31" t="s">
        <v>42</v>
      </c>
      <c r="D31" s="14">
        <f>(1-VLOOKUP($B31,payoutRatio!$A$1:$P$141,D$1,FALSE)/100)*(VLOOKUP($B31,ROE[#All],D$1,FALSE)/100)</f>
        <v>0.32094919999999999</v>
      </c>
      <c r="E31" s="14">
        <f>(1-VLOOKUP($B31,payoutRatio!$A$1:$P$141,E$1,FALSE)/100)*(VLOOKUP($B31,ROE[#All],E$1,FALSE)/100)</f>
        <v>8.9955549999999995E-2</v>
      </c>
      <c r="F31" s="14">
        <f>(1-VLOOKUP($B31,payoutRatio!$A$1:$P$141,F$1,FALSE)/100)*(VLOOKUP($B31,ROE[#All],F$1,FALSE)/100)</f>
        <v>4.1472000000000011E-3</v>
      </c>
      <c r="G31" s="14">
        <f>(1-VLOOKUP($B31,payoutRatio!$A$1:$P$141,G$1,FALSE)/100)*(VLOOKUP($B31,ROE[#All],G$1,FALSE)/100)</f>
        <v>1.0167919999999999E-2</v>
      </c>
      <c r="H31" s="14">
        <f>(1-VLOOKUP($B31,payoutRatio!$A$1:$P$141,H$1,FALSE)/100)*(VLOOKUP($B31,ROE[#All],H$1,FALSE)/100)</f>
        <v>5.6119209999999996E-2</v>
      </c>
      <c r="I31" s="14">
        <f>(1-VLOOKUP($B31,payoutRatio!$A$1:$P$141,I$1,FALSE)/100)*(VLOOKUP($B31,ROE[#All],I$1,FALSE)/100)</f>
        <v>2.88256E-2</v>
      </c>
      <c r="J31" s="14">
        <f>(1-VLOOKUP($B31,payoutRatio!$A$1:$P$141,J$1,FALSE)/100)*(VLOOKUP($B31,ROE[#All],J$1,FALSE)/100)</f>
        <v>0.35506250999999994</v>
      </c>
      <c r="K31" s="14">
        <f>(1-VLOOKUP($B31,payoutRatio!$A$1:$P$141,K$1,FALSE)/100)*(VLOOKUP($B31,ROE[#All],K$1,FALSE)/100)</f>
        <v>5.7739000000000019E-3</v>
      </c>
      <c r="L31" s="14">
        <f>(1-VLOOKUP($B31,payoutRatio!$A$1:$P$141,L$1,FALSE)/100)*(VLOOKUP($B31,ROE[#All],L$1,FALSE)/100)</f>
        <v>0.13003068000000001</v>
      </c>
      <c r="M31" s="14">
        <f>(1-VLOOKUP($B31,payoutRatio!$A$1:$P$141,M$1,FALSE)/100)*(VLOOKUP($B31,ROE[#All],M$1,FALSE)/100)</f>
        <v>5.7915360000000006E-2</v>
      </c>
      <c r="N31" s="14">
        <f>(1-VLOOKUP($B31,payoutRatio!$A$1:$P$141,N$1,FALSE)/100)*(VLOOKUP($B31,ROE[#All],N$1,FALSE)/100)</f>
        <v>-5.7197999999999993E-4</v>
      </c>
      <c r="P31" s="21">
        <f t="shared" si="5"/>
        <v>7.3742594999999994E-2</v>
      </c>
      <c r="Q31" s="21">
        <f t="shared" si="6"/>
        <v>2.0372371515151554E-3</v>
      </c>
      <c r="R31" s="17" t="str">
        <f t="shared" si="2"/>
        <v>성장산업</v>
      </c>
      <c r="S31" s="17" t="str">
        <f t="shared" si="3"/>
        <v/>
      </c>
      <c r="T31" s="17" t="str">
        <f t="shared" si="4"/>
        <v>1%</v>
      </c>
    </row>
    <row r="32" spans="1:20" x14ac:dyDescent="0.2">
      <c r="A32" t="str">
        <f t="shared" si="1"/>
        <v/>
      </c>
      <c r="B32" t="s">
        <v>212</v>
      </c>
      <c r="C32" t="s">
        <v>42</v>
      </c>
      <c r="D32" s="14">
        <f>(1-VLOOKUP($B32,payoutRatio!$A$1:$P$141,D$1,FALSE)/100)*(VLOOKUP($B32,ROE[#All],D$1,FALSE)/100)</f>
        <v>4.8739749999999998E-2</v>
      </c>
      <c r="E32" s="14">
        <f>(1-VLOOKUP($B32,payoutRatio!$A$1:$P$141,E$1,FALSE)/100)*(VLOOKUP($B32,ROE[#All],E$1,FALSE)/100)</f>
        <v>4.0776029999999998E-2</v>
      </c>
      <c r="F32" s="14">
        <f>(1-VLOOKUP($B32,payoutRatio!$A$1:$P$141,F$1,FALSE)/100)*(VLOOKUP($B32,ROE[#All],F$1,FALSE)/100)</f>
        <v>4.2365699999999992E-2</v>
      </c>
      <c r="G32" s="14">
        <f>(1-VLOOKUP($B32,payoutRatio!$A$1:$P$141,G$1,FALSE)/100)*(VLOOKUP($B32,ROE[#All],G$1,FALSE)/100)</f>
        <v>0.14496657999999998</v>
      </c>
      <c r="H32" s="14">
        <f>(1-VLOOKUP($B32,payoutRatio!$A$1:$P$141,H$1,FALSE)/100)*(VLOOKUP($B32,ROE[#All],H$1,FALSE)/100)</f>
        <v>7.5506099999999993E-2</v>
      </c>
      <c r="I32" s="14">
        <f>(1-VLOOKUP($B32,payoutRatio!$A$1:$P$141,I$1,FALSE)/100)*(VLOOKUP($B32,ROE[#All],I$1,FALSE)/100)</f>
        <v>4.4726079999999994E-2</v>
      </c>
      <c r="J32" s="14">
        <f>(1-VLOOKUP($B32,payoutRatio!$A$1:$P$141,J$1,FALSE)/100)*(VLOOKUP($B32,ROE[#All],J$1,FALSE)/100)</f>
        <v>4.0693639999999996E-2</v>
      </c>
      <c r="K32" s="14">
        <f>(1-VLOOKUP($B32,payoutRatio!$A$1:$P$141,K$1,FALSE)/100)*(VLOOKUP($B32,ROE[#All],K$1,FALSE)/100)</f>
        <v>3.1859399999999996E-2</v>
      </c>
      <c r="L32" s="14">
        <f>(1-VLOOKUP($B32,payoutRatio!$A$1:$P$141,L$1,FALSE)/100)*(VLOOKUP($B32,ROE[#All],L$1,FALSE)/100)</f>
        <v>8.6826390000000003E-2</v>
      </c>
      <c r="M32" s="14">
        <f>(1-VLOOKUP($B32,payoutRatio!$A$1:$P$141,M$1,FALSE)/100)*(VLOOKUP($B32,ROE[#All],M$1,FALSE)/100)</f>
        <v>9.8507399999999995E-2</v>
      </c>
      <c r="N32" s="14">
        <f>(1-VLOOKUP($B32,payoutRatio!$A$1:$P$141,N$1,FALSE)/100)*(VLOOKUP($B32,ROE[#All],N$1,FALSE)/100)</f>
        <v>6.4684519999999995E-2</v>
      </c>
      <c r="P32" s="21">
        <f t="shared" si="5"/>
        <v>6.7091183999999998E-2</v>
      </c>
      <c r="Q32" s="21">
        <f t="shared" si="6"/>
        <v>1.1060292121212131E-3</v>
      </c>
      <c r="R32" s="17" t="str">
        <f t="shared" si="2"/>
        <v>성장산업</v>
      </c>
      <c r="S32" s="17" t="str">
        <f t="shared" si="3"/>
        <v/>
      </c>
      <c r="T32" s="17" t="str">
        <f t="shared" si="4"/>
        <v>1%</v>
      </c>
    </row>
    <row r="33" spans="1:20" x14ac:dyDescent="0.2">
      <c r="A33" t="str">
        <f t="shared" si="1"/>
        <v/>
      </c>
      <c r="B33" t="s">
        <v>214</v>
      </c>
      <c r="C33" t="s">
        <v>42</v>
      </c>
      <c r="D33" s="14">
        <f>(1-VLOOKUP($B33,payoutRatio!$A$1:$P$141,D$1,FALSE)/100)*(VLOOKUP($B33,ROE[#All],D$1,FALSE)/100)</f>
        <v>0.22646784</v>
      </c>
      <c r="E33" s="14">
        <f>(1-VLOOKUP($B33,payoutRatio!$A$1:$P$141,E$1,FALSE)/100)*(VLOOKUP($B33,ROE[#All],E$1,FALSE)/100)</f>
        <v>7.9466640000000005E-2</v>
      </c>
      <c r="F33" s="14">
        <f>(1-VLOOKUP($B33,payoutRatio!$A$1:$P$141,F$1,FALSE)/100)*(VLOOKUP($B33,ROE[#All],F$1,FALSE)/100)</f>
        <v>7.7015500000000001E-2</v>
      </c>
      <c r="G33" s="14">
        <f>(1-VLOOKUP($B33,payoutRatio!$A$1:$P$141,G$1,FALSE)/100)*(VLOOKUP($B33,ROE[#All],G$1,FALSE)/100)</f>
        <v>8.2724220000000001E-2</v>
      </c>
      <c r="H33" s="14">
        <f>(1-VLOOKUP($B33,payoutRatio!$A$1:$P$141,H$1,FALSE)/100)*(VLOOKUP($B33,ROE[#All],H$1,FALSE)/100)</f>
        <v>9.2367000000000005E-2</v>
      </c>
      <c r="I33" s="14">
        <f>(1-VLOOKUP($B33,payoutRatio!$A$1:$P$141,I$1,FALSE)/100)*(VLOOKUP($B33,ROE[#All],I$1,FALSE)/100)</f>
        <v>4.9797439999999998E-2</v>
      </c>
      <c r="J33" s="14">
        <f>(1-VLOOKUP($B33,payoutRatio!$A$1:$P$141,J$1,FALSE)/100)*(VLOOKUP($B33,ROE[#All],J$1,FALSE)/100)</f>
        <v>2.9715449999999997E-2</v>
      </c>
      <c r="K33" s="14">
        <f>(1-VLOOKUP($B33,payoutRatio!$A$1:$P$141,K$1,FALSE)/100)*(VLOOKUP($B33,ROE[#All],K$1,FALSE)/100)</f>
        <v>4.42368E-2</v>
      </c>
      <c r="L33" s="14">
        <f>(1-VLOOKUP($B33,payoutRatio!$A$1:$P$141,L$1,FALSE)/100)*(VLOOKUP($B33,ROE[#All],L$1,FALSE)/100)</f>
        <v>3.7233839999999997E-2</v>
      </c>
      <c r="M33" s="14">
        <f>(1-VLOOKUP($B33,payoutRatio!$A$1:$P$141,M$1,FALSE)/100)*(VLOOKUP($B33,ROE[#All],M$1,FALSE)/100)</f>
        <v>4.3021119999999996E-2</v>
      </c>
      <c r="N33" s="14">
        <f>(1-VLOOKUP($B33,payoutRatio!$A$1:$P$141,N$1,FALSE)/100)*(VLOOKUP($B33,ROE[#All],N$1,FALSE)/100)</f>
        <v>3.4660620000000003E-2</v>
      </c>
      <c r="P33" s="21">
        <f t="shared" si="5"/>
        <v>5.7023863000000008E-2</v>
      </c>
      <c r="Q33" s="21">
        <f t="shared" si="6"/>
        <v>-6.2614504848484886E-3</v>
      </c>
      <c r="R33" s="17" t="str">
        <f t="shared" si="2"/>
        <v>성장산업</v>
      </c>
      <c r="S33" s="17" t="str">
        <f t="shared" si="3"/>
        <v/>
      </c>
      <c r="T33" s="17" t="str">
        <f t="shared" si="4"/>
        <v>1%</v>
      </c>
    </row>
    <row r="34" spans="1:20" x14ac:dyDescent="0.2">
      <c r="A34" t="str">
        <f t="shared" si="1"/>
        <v/>
      </c>
      <c r="B34" t="s">
        <v>216</v>
      </c>
      <c r="C34" t="s">
        <v>42</v>
      </c>
      <c r="D34" s="14">
        <f>(1-VLOOKUP($B34,payoutRatio!$A$1:$P$141,D$1,FALSE)/100)*(VLOOKUP($B34,ROE[#All],D$1,FALSE)/100)</f>
        <v>0.54381334000000003</v>
      </c>
      <c r="E34" s="14">
        <f>(1-VLOOKUP($B34,payoutRatio!$A$1:$P$141,E$1,FALSE)/100)*(VLOOKUP($B34,ROE[#All],E$1,FALSE)/100)</f>
        <v>9.3164899999999995E-2</v>
      </c>
      <c r="F34" s="14">
        <f>(1-VLOOKUP($B34,payoutRatio!$A$1:$P$141,F$1,FALSE)/100)*(VLOOKUP($B34,ROE[#All],F$1,FALSE)/100)</f>
        <v>0.10133423999999999</v>
      </c>
      <c r="G34" s="14">
        <f>(1-VLOOKUP($B34,payoutRatio!$A$1:$P$141,G$1,FALSE)/100)*(VLOOKUP($B34,ROE[#All],G$1,FALSE)/100)</f>
        <v>7.032542E-2</v>
      </c>
      <c r="H34" s="14">
        <f>(1-VLOOKUP($B34,payoutRatio!$A$1:$P$141,H$1,FALSE)/100)*(VLOOKUP($B34,ROE[#All],H$1,FALSE)/100)</f>
        <v>7.8462000000000004E-2</v>
      </c>
      <c r="I34" s="14">
        <f>(1-VLOOKUP($B34,payoutRatio!$A$1:$P$141,I$1,FALSE)/100)*(VLOOKUP($B34,ROE[#All],I$1,FALSE)/100)</f>
        <v>2.8214560000000003E-2</v>
      </c>
      <c r="J34" s="14">
        <f>(1-VLOOKUP($B34,payoutRatio!$A$1:$P$141,J$1,FALSE)/100)*(VLOOKUP($B34,ROE[#All],J$1,FALSE)/100)</f>
        <v>-3.6307800000000001E-3</v>
      </c>
      <c r="K34" s="14">
        <f>(1-VLOOKUP($B34,payoutRatio!$A$1:$P$141,K$1,FALSE)/100)*(VLOOKUP($B34,ROE[#All],K$1,FALSE)/100)</f>
        <v>4.4214740000000002E-2</v>
      </c>
      <c r="L34" s="14">
        <f>(1-VLOOKUP($B34,payoutRatio!$A$1:$P$141,L$1,FALSE)/100)*(VLOOKUP($B34,ROE[#All],L$1,FALSE)/100)</f>
        <v>-3.7687499999999995E-3</v>
      </c>
      <c r="M34" s="14">
        <f>(1-VLOOKUP($B34,payoutRatio!$A$1:$P$141,M$1,FALSE)/100)*(VLOOKUP($B34,ROE[#All],M$1,FALSE)/100)</f>
        <v>6.2430000000000003E-3</v>
      </c>
      <c r="N34" s="14">
        <f>(1-VLOOKUP($B34,payoutRatio!$A$1:$P$141,N$1,FALSE)/100)*(VLOOKUP($B34,ROE[#All],N$1,FALSE)/100)</f>
        <v>1.984257E-2</v>
      </c>
      <c r="P34" s="21">
        <f t="shared" si="5"/>
        <v>4.3440190000000004E-2</v>
      </c>
      <c r="Q34" s="21">
        <f t="shared" si="6"/>
        <v>-1.1094531030303032E-2</v>
      </c>
      <c r="R34" s="17" t="str">
        <f t="shared" si="2"/>
        <v>성장산업</v>
      </c>
      <c r="S34" s="17" t="str">
        <f t="shared" si="3"/>
        <v/>
      </c>
      <c r="T34" s="17" t="str">
        <f t="shared" si="4"/>
        <v>1%</v>
      </c>
    </row>
    <row r="35" spans="1:20" x14ac:dyDescent="0.2">
      <c r="A35" t="str">
        <f t="shared" si="1"/>
        <v/>
      </c>
      <c r="B35" t="s">
        <v>218</v>
      </c>
      <c r="C35" t="s">
        <v>42</v>
      </c>
      <c r="D35" s="14">
        <f>(1-VLOOKUP($B35,payoutRatio!$A$1:$P$141,D$1,FALSE)/100)*(VLOOKUP($B35,ROE[#All],D$1,FALSE)/100)</f>
        <v>7.2337719999999994E-2</v>
      </c>
      <c r="E35" s="14">
        <f>(1-VLOOKUP($B35,payoutRatio!$A$1:$P$141,E$1,FALSE)/100)*(VLOOKUP($B35,ROE[#All],E$1,FALSE)/100)</f>
        <v>7.5798339999999992E-2</v>
      </c>
      <c r="F35" s="14">
        <f>(1-VLOOKUP($B35,payoutRatio!$A$1:$P$141,F$1,FALSE)/100)*(VLOOKUP($B35,ROE[#All],F$1,FALSE)/100)</f>
        <v>6.5815310000000002E-2</v>
      </c>
      <c r="G35" s="14">
        <f>(1-VLOOKUP($B35,payoutRatio!$A$1:$P$141,G$1,FALSE)/100)*(VLOOKUP($B35,ROE[#All],G$1,FALSE)/100)</f>
        <v>8.8825559999999998E-2</v>
      </c>
      <c r="H35" s="14">
        <f>(1-VLOOKUP($B35,payoutRatio!$A$1:$P$141,H$1,FALSE)/100)*(VLOOKUP($B35,ROE[#All],H$1,FALSE)/100)</f>
        <v>9.9230340000000014E-2</v>
      </c>
      <c r="I35" s="14">
        <f>(1-VLOOKUP($B35,payoutRatio!$A$1:$P$141,I$1,FALSE)/100)*(VLOOKUP($B35,ROE[#All],I$1,FALSE)/100)</f>
        <v>5.9897600000000002E-2</v>
      </c>
      <c r="J35" s="14">
        <f>(1-VLOOKUP($B35,payoutRatio!$A$1:$P$141,J$1,FALSE)/100)*(VLOOKUP($B35,ROE[#All],J$1,FALSE)/100)</f>
        <v>4.4283120000000002E-2</v>
      </c>
      <c r="K35" s="14">
        <f>(1-VLOOKUP($B35,payoutRatio!$A$1:$P$141,K$1,FALSE)/100)*(VLOOKUP($B35,ROE[#All],K$1,FALSE)/100)</f>
        <v>4.445938E-2</v>
      </c>
      <c r="L35" s="14">
        <f>(1-VLOOKUP($B35,payoutRatio!$A$1:$P$141,L$1,FALSE)/100)*(VLOOKUP($B35,ROE[#All],L$1,FALSE)/100)</f>
        <v>5.8373340000000003E-2</v>
      </c>
      <c r="M35" s="14">
        <f>(1-VLOOKUP($B35,payoutRatio!$A$1:$P$141,M$1,FALSE)/100)*(VLOOKUP($B35,ROE[#All],M$1,FALSE)/100)</f>
        <v>5.98092E-2</v>
      </c>
      <c r="N35" s="14">
        <f>(1-VLOOKUP($B35,payoutRatio!$A$1:$P$141,N$1,FALSE)/100)*(VLOOKUP($B35,ROE[#All],N$1,FALSE)/100)</f>
        <v>4.0879080000000005E-2</v>
      </c>
      <c r="P35" s="21">
        <f t="shared" si="5"/>
        <v>6.3737126999999991E-2</v>
      </c>
      <c r="Q35" s="21">
        <f t="shared" si="6"/>
        <v>-4.1727549696969693E-3</v>
      </c>
      <c r="R35" s="17" t="str">
        <f t="shared" ref="R35:R66" si="7">IF(P35&gt;0,$W$3,IF(Q35&gt;0,$W$5,$W$4))</f>
        <v>성장산업</v>
      </c>
      <c r="S35" s="17" t="str">
        <f t="shared" ref="S35:S66" si="8">IF(R35=$W$5,"업력 10년 미만 여부","")</f>
        <v/>
      </c>
      <c r="T35" s="17" t="str">
        <f t="shared" ref="T35:T66" si="9">IF(R35=$W$3,"1%",IF(R35=$W$4,"0%","확인"))</f>
        <v>1%</v>
      </c>
    </row>
    <row r="36" spans="1:20" x14ac:dyDescent="0.2">
      <c r="A36" t="str">
        <f t="shared" si="1"/>
        <v/>
      </c>
      <c r="B36" t="s">
        <v>220</v>
      </c>
      <c r="C36" t="s">
        <v>42</v>
      </c>
      <c r="D36" s="14">
        <f>(1-VLOOKUP($B36,payoutRatio!$A$1:$P$141,D$1,FALSE)/100)*(VLOOKUP($B36,ROE[#All],D$1,FALSE)/100)</f>
        <v>3.3137369999999999E-2</v>
      </c>
      <c r="E36" s="14">
        <f>(1-VLOOKUP($B36,payoutRatio!$A$1:$P$141,E$1,FALSE)/100)*(VLOOKUP($B36,ROE[#All],E$1,FALSE)/100)</f>
        <v>-1.7847599999999998E-2</v>
      </c>
      <c r="F36" s="14">
        <f>(1-VLOOKUP($B36,payoutRatio!$A$1:$P$141,F$1,FALSE)/100)*(VLOOKUP($B36,ROE[#All],F$1,FALSE)/100)</f>
        <v>9.1763539999999991E-2</v>
      </c>
      <c r="G36" s="14">
        <f>(1-VLOOKUP($B36,payoutRatio!$A$1:$P$141,G$1,FALSE)/100)*(VLOOKUP($B36,ROE[#All],G$1,FALSE)/100)</f>
        <v>5.7195000000000003E-2</v>
      </c>
      <c r="H36" s="14">
        <f>(1-VLOOKUP($B36,payoutRatio!$A$1:$P$141,H$1,FALSE)/100)*(VLOOKUP($B36,ROE[#All],H$1,FALSE)/100)</f>
        <v>6.8855520000000003E-2</v>
      </c>
      <c r="I36" s="14">
        <f>(1-VLOOKUP($B36,payoutRatio!$A$1:$P$141,I$1,FALSE)/100)*(VLOOKUP($B36,ROE[#All],I$1,FALSE)/100)</f>
        <v>6.6078720000000007E-2</v>
      </c>
      <c r="J36" s="14">
        <f>(1-VLOOKUP($B36,payoutRatio!$A$1:$P$141,J$1,FALSE)/100)*(VLOOKUP($B36,ROE[#All],J$1,FALSE)/100)</f>
        <v>5.4665880000000007E-2</v>
      </c>
      <c r="K36" s="14">
        <f>(1-VLOOKUP($B36,payoutRatio!$A$1:$P$141,K$1,FALSE)/100)*(VLOOKUP($B36,ROE[#All],K$1,FALSE)/100)</f>
        <v>2.7479640000000007E-2</v>
      </c>
      <c r="L36" s="14">
        <f>(1-VLOOKUP($B36,payoutRatio!$A$1:$P$141,L$1,FALSE)/100)*(VLOOKUP($B36,ROE[#All],L$1,FALSE)/100)</f>
        <v>2.3660580000000001E-2</v>
      </c>
      <c r="M36" s="14">
        <f>(1-VLOOKUP($B36,payoutRatio!$A$1:$P$141,M$1,FALSE)/100)*(VLOOKUP($B36,ROE[#All],M$1,FALSE)/100)</f>
        <v>3.6014160000000003E-2</v>
      </c>
      <c r="N36" s="14">
        <f>(1-VLOOKUP($B36,payoutRatio!$A$1:$P$141,N$1,FALSE)/100)*(VLOOKUP($B36,ROE[#All],N$1,FALSE)/100)</f>
        <v>4.0189949999999995E-2</v>
      </c>
      <c r="P36" s="21">
        <f t="shared" si="5"/>
        <v>4.4805538999999998E-2</v>
      </c>
      <c r="Q36" s="21">
        <f t="shared" si="6"/>
        <v>-1.0370926666666677E-3</v>
      </c>
      <c r="R36" s="17" t="str">
        <f t="shared" si="7"/>
        <v>성장산업</v>
      </c>
      <c r="S36" s="17" t="str">
        <f t="shared" si="8"/>
        <v/>
      </c>
      <c r="T36" s="17" t="str">
        <f t="shared" si="9"/>
        <v>1%</v>
      </c>
    </row>
    <row r="37" spans="1:20" x14ac:dyDescent="0.2">
      <c r="A37" t="str">
        <f t="shared" si="1"/>
        <v/>
      </c>
      <c r="B37" t="s">
        <v>222</v>
      </c>
      <c r="C37" t="s">
        <v>42</v>
      </c>
      <c r="D37" s="14">
        <f>(1-VLOOKUP($B37,payoutRatio!$A$1:$P$141,D$1,FALSE)/100)*(VLOOKUP($B37,ROE[#All],D$1,FALSE)/100)</f>
        <v>1.4013380000000008E-2</v>
      </c>
      <c r="E37" s="14">
        <f>(1-VLOOKUP($B37,payoutRatio!$A$1:$P$141,E$1,FALSE)/100)*(VLOOKUP($B37,ROE[#All],E$1,FALSE)/100)</f>
        <v>-0.20516447000000002</v>
      </c>
      <c r="F37" s="14">
        <f>(1-VLOOKUP($B37,payoutRatio!$A$1:$P$141,F$1,FALSE)/100)*(VLOOKUP($B37,ROE[#All],F$1,FALSE)/100)</f>
        <v>1.237888E-2</v>
      </c>
      <c r="G37" s="14">
        <f>(1-VLOOKUP($B37,payoutRatio!$A$1:$P$141,G$1,FALSE)/100)*(VLOOKUP($B37,ROE[#All],G$1,FALSE)/100)</f>
        <v>-5.8538550000000009E-2</v>
      </c>
      <c r="H37" s="14">
        <f>(1-VLOOKUP($B37,payoutRatio!$A$1:$P$141,H$1,FALSE)/100)*(VLOOKUP($B37,ROE[#All],H$1,FALSE)/100)</f>
        <v>6.5114609999999989E-2</v>
      </c>
      <c r="I37" s="14">
        <f>(1-VLOOKUP($B37,payoutRatio!$A$1:$P$141,I$1,FALSE)/100)*(VLOOKUP($B37,ROE[#All],I$1,FALSE)/100)</f>
        <v>5.8830200000000006E-2</v>
      </c>
      <c r="J37" s="14">
        <f>(1-VLOOKUP($B37,payoutRatio!$A$1:$P$141,J$1,FALSE)/100)*(VLOOKUP($B37,ROE[#All],J$1,FALSE)/100)</f>
        <v>7.443429E-2</v>
      </c>
      <c r="K37" s="14">
        <f>(1-VLOOKUP($B37,payoutRatio!$A$1:$P$141,K$1,FALSE)/100)*(VLOOKUP($B37,ROE[#All],K$1,FALSE)/100)</f>
        <v>2.5785399999999997E-2</v>
      </c>
      <c r="L37" s="14">
        <f>(1-VLOOKUP($B37,payoutRatio!$A$1:$P$141,L$1,FALSE)/100)*(VLOOKUP($B37,ROE[#All],L$1,FALSE)/100)</f>
        <v>5.4507599999999998E-3</v>
      </c>
      <c r="M37" s="14">
        <f>(1-VLOOKUP($B37,payoutRatio!$A$1:$P$141,M$1,FALSE)/100)*(VLOOKUP($B37,ROE[#All],M$1,FALSE)/100)</f>
        <v>2.8390740000000001E-2</v>
      </c>
      <c r="N37" s="14">
        <f>(1-VLOOKUP($B37,payoutRatio!$A$1:$P$141,N$1,FALSE)/100)*(VLOOKUP($B37,ROE[#All],N$1,FALSE)/100)</f>
        <v>4.2349859999999996E-2</v>
      </c>
      <c r="P37" s="21">
        <f t="shared" si="5"/>
        <v>4.9031719999999956E-3</v>
      </c>
      <c r="Q37" s="21">
        <f t="shared" si="6"/>
        <v>1.5498636363636364E-2</v>
      </c>
      <c r="R37" s="17" t="str">
        <f t="shared" si="7"/>
        <v>성장산업</v>
      </c>
      <c r="S37" s="17" t="str">
        <f t="shared" si="8"/>
        <v/>
      </c>
      <c r="T37" s="17" t="str">
        <f t="shared" si="9"/>
        <v>1%</v>
      </c>
    </row>
    <row r="38" spans="1:20" x14ac:dyDescent="0.2">
      <c r="A38" t="str">
        <f t="shared" si="1"/>
        <v/>
      </c>
      <c r="B38" t="s">
        <v>224</v>
      </c>
      <c r="C38" t="s">
        <v>42</v>
      </c>
      <c r="D38" s="14">
        <f>(1-VLOOKUP($B38,payoutRatio!$A$1:$P$141,D$1,FALSE)/100)*(VLOOKUP($B38,ROE[#All],D$1,FALSE)/100)</f>
        <v>0.10093145999999999</v>
      </c>
      <c r="E38" s="14">
        <f>(1-VLOOKUP($B38,payoutRatio!$A$1:$P$141,E$1,FALSE)/100)*(VLOOKUP($B38,ROE[#All],E$1,FALSE)/100)</f>
        <v>2.717988E-2</v>
      </c>
      <c r="F38" s="14">
        <f>(1-VLOOKUP($B38,payoutRatio!$A$1:$P$141,F$1,FALSE)/100)*(VLOOKUP($B38,ROE[#All],F$1,FALSE)/100)</f>
        <v>3.7378080000000001E-2</v>
      </c>
      <c r="G38" s="14">
        <f>(1-VLOOKUP($B38,payoutRatio!$A$1:$P$141,G$1,FALSE)/100)*(VLOOKUP($B38,ROE[#All],G$1,FALSE)/100)</f>
        <v>3.6655920000000002E-2</v>
      </c>
      <c r="H38" s="14">
        <f>(1-VLOOKUP($B38,payoutRatio!$A$1:$P$141,H$1,FALSE)/100)*(VLOOKUP($B38,ROE[#All],H$1,FALSE)/100)</f>
        <v>2.2794749999999996E-2</v>
      </c>
      <c r="I38" s="14">
        <f>(1-VLOOKUP($B38,payoutRatio!$A$1:$P$141,I$1,FALSE)/100)*(VLOOKUP($B38,ROE[#All],I$1,FALSE)/100)</f>
        <v>3.3398189999999994E-2</v>
      </c>
      <c r="J38" s="14">
        <f>(1-VLOOKUP($B38,payoutRatio!$A$1:$P$141,J$1,FALSE)/100)*(VLOOKUP($B38,ROE[#All],J$1,FALSE)/100)</f>
        <v>4.48647E-2</v>
      </c>
      <c r="K38" s="14">
        <f>(1-VLOOKUP($B38,payoutRatio!$A$1:$P$141,K$1,FALSE)/100)*(VLOOKUP($B38,ROE[#All],K$1,FALSE)/100)</f>
        <v>1.9818000000000002E-2</v>
      </c>
      <c r="L38" s="14">
        <f>(1-VLOOKUP($B38,payoutRatio!$A$1:$P$141,L$1,FALSE)/100)*(VLOOKUP($B38,ROE[#All],L$1,FALSE)/100)</f>
        <v>1.5361949999999999E-2</v>
      </c>
      <c r="M38" s="14">
        <f>(1-VLOOKUP($B38,payoutRatio!$A$1:$P$141,M$1,FALSE)/100)*(VLOOKUP($B38,ROE[#All],M$1,FALSE)/100)</f>
        <v>3.4454759999999994E-2</v>
      </c>
      <c r="N38" s="14">
        <f>(1-VLOOKUP($B38,payoutRatio!$A$1:$P$141,N$1,FALSE)/100)*(VLOOKUP($B38,ROE[#All],N$1,FALSE)/100)</f>
        <v>1.8301139999999997E-2</v>
      </c>
      <c r="P38" s="21">
        <f t="shared" si="5"/>
        <v>2.9020736999999998E-2</v>
      </c>
      <c r="Q38" s="21">
        <f t="shared" si="6"/>
        <v>-1.2382150909090919E-3</v>
      </c>
      <c r="R38" s="17" t="str">
        <f t="shared" si="7"/>
        <v>성장산업</v>
      </c>
      <c r="S38" s="17" t="str">
        <f t="shared" si="8"/>
        <v/>
      </c>
      <c r="T38" s="17" t="str">
        <f t="shared" si="9"/>
        <v>1%</v>
      </c>
    </row>
    <row r="39" spans="1:20" x14ac:dyDescent="0.2">
      <c r="A39" t="str">
        <f t="shared" si="1"/>
        <v/>
      </c>
      <c r="B39" t="s">
        <v>226</v>
      </c>
      <c r="C39" t="s">
        <v>42</v>
      </c>
      <c r="D39" s="14">
        <f>(1-VLOOKUP($B39,payoutRatio!$A$1:$P$141,D$1,FALSE)/100)*(VLOOKUP($B39,ROE[#All],D$1,FALSE)/100)</f>
        <v>1.988844E-2</v>
      </c>
      <c r="E39" s="14">
        <f>(1-VLOOKUP($B39,payoutRatio!$A$1:$P$141,E$1,FALSE)/100)*(VLOOKUP($B39,ROE[#All],E$1,FALSE)/100)</f>
        <v>-4.9200199999999999E-2</v>
      </c>
      <c r="F39" s="14">
        <f>(1-VLOOKUP($B39,payoutRatio!$A$1:$P$141,F$1,FALSE)/100)*(VLOOKUP($B39,ROE[#All],F$1,FALSE)/100)</f>
        <v>0.18240883999999999</v>
      </c>
      <c r="G39" s="14">
        <f>(1-VLOOKUP($B39,payoutRatio!$A$1:$P$141,G$1,FALSE)/100)*(VLOOKUP($B39,ROE[#All],G$1,FALSE)/100)</f>
        <v>0.10792277999999998</v>
      </c>
      <c r="H39" s="14">
        <f>(1-VLOOKUP($B39,payoutRatio!$A$1:$P$141,H$1,FALSE)/100)*(VLOOKUP($B39,ROE[#All],H$1,FALSE)/100)</f>
        <v>6.8675359999999991E-2</v>
      </c>
      <c r="I39" s="14">
        <f>(1-VLOOKUP($B39,payoutRatio!$A$1:$P$141,I$1,FALSE)/100)*(VLOOKUP($B39,ROE[#All],I$1,FALSE)/100)</f>
        <v>7.0999199999999998E-2</v>
      </c>
      <c r="J39" s="14">
        <f>(1-VLOOKUP($B39,payoutRatio!$A$1:$P$141,J$1,FALSE)/100)*(VLOOKUP($B39,ROE[#All],J$1,FALSE)/100)</f>
        <v>4.5319559999999995E-2</v>
      </c>
      <c r="K39" s="14">
        <f>(1-VLOOKUP($B39,payoutRatio!$A$1:$P$141,K$1,FALSE)/100)*(VLOOKUP($B39,ROE[#All],K$1,FALSE)/100)</f>
        <v>1.7564399999999997E-2</v>
      </c>
      <c r="L39" s="14">
        <f>(1-VLOOKUP($B39,payoutRatio!$A$1:$P$141,L$1,FALSE)/100)*(VLOOKUP($B39,ROE[#All],L$1,FALSE)/100)</f>
        <v>2.151204E-2</v>
      </c>
      <c r="M39" s="14">
        <f>(1-VLOOKUP($B39,payoutRatio!$A$1:$P$141,M$1,FALSE)/100)*(VLOOKUP($B39,ROE[#All],M$1,FALSE)/100)</f>
        <v>3.3342449999999996E-2</v>
      </c>
      <c r="N39" s="14">
        <f>(1-VLOOKUP($B39,payoutRatio!$A$1:$P$141,N$1,FALSE)/100)*(VLOOKUP($B39,ROE[#All],N$1,FALSE)/100)</f>
        <v>3.2019840000000001E-2</v>
      </c>
      <c r="P39" s="21">
        <f t="shared" si="5"/>
        <v>5.3056426999999996E-2</v>
      </c>
      <c r="Q39" s="21">
        <f t="shared" si="6"/>
        <v>-5.5972763030303109E-3</v>
      </c>
      <c r="R39" s="17" t="str">
        <f t="shared" si="7"/>
        <v>성장산업</v>
      </c>
      <c r="S39" s="17" t="str">
        <f t="shared" si="8"/>
        <v/>
      </c>
      <c r="T39" s="17" t="str">
        <f t="shared" si="9"/>
        <v>1%</v>
      </c>
    </row>
    <row r="40" spans="1:20" x14ac:dyDescent="0.2">
      <c r="A40" t="str">
        <f t="shared" si="1"/>
        <v/>
      </c>
      <c r="B40" t="s">
        <v>228</v>
      </c>
      <c r="C40" t="s">
        <v>42</v>
      </c>
      <c r="D40" s="14">
        <f>(1-VLOOKUP($B40,payoutRatio!$A$1:$P$141,D$1,FALSE)/100)*(VLOOKUP($B40,ROE[#All],D$1,FALSE)/100)</f>
        <v>5.6647800000000005E-2</v>
      </c>
      <c r="E40" s="14">
        <f>(1-VLOOKUP($B40,payoutRatio!$A$1:$P$141,E$1,FALSE)/100)*(VLOOKUP($B40,ROE[#All],E$1,FALSE)/100)</f>
        <v>8.6888220000000016E-2</v>
      </c>
      <c r="F40" s="14">
        <f>(1-VLOOKUP($B40,payoutRatio!$A$1:$P$141,F$1,FALSE)/100)*(VLOOKUP($B40,ROE[#All],F$1,FALSE)/100)</f>
        <v>8.8470850000000004E-2</v>
      </c>
      <c r="G40" s="14">
        <f>(1-VLOOKUP($B40,payoutRatio!$A$1:$P$141,G$1,FALSE)/100)*(VLOOKUP($B40,ROE[#All],G$1,FALSE)/100)</f>
        <v>9.8597589999999999E-2</v>
      </c>
      <c r="H40" s="14">
        <f>(1-VLOOKUP($B40,payoutRatio!$A$1:$P$141,H$1,FALSE)/100)*(VLOOKUP($B40,ROE[#All],H$1,FALSE)/100)</f>
        <v>9.3347600000000003E-2</v>
      </c>
      <c r="I40" s="14">
        <f>(1-VLOOKUP($B40,payoutRatio!$A$1:$P$141,I$1,FALSE)/100)*(VLOOKUP($B40,ROE[#All],I$1,FALSE)/100)</f>
        <v>7.2585360000000002E-2</v>
      </c>
      <c r="J40" s="14">
        <f>(1-VLOOKUP($B40,payoutRatio!$A$1:$P$141,J$1,FALSE)/100)*(VLOOKUP($B40,ROE[#All],J$1,FALSE)/100)</f>
        <v>5.8093380000000007E-2</v>
      </c>
      <c r="K40" s="14">
        <f>(1-VLOOKUP($B40,payoutRatio!$A$1:$P$141,K$1,FALSE)/100)*(VLOOKUP($B40,ROE[#All],K$1,FALSE)/100)</f>
        <v>5.5085049999999997E-2</v>
      </c>
      <c r="L40" s="14">
        <f>(1-VLOOKUP($B40,payoutRatio!$A$1:$P$141,L$1,FALSE)/100)*(VLOOKUP($B40,ROE[#All],L$1,FALSE)/100)</f>
        <v>5.842093000000001E-2</v>
      </c>
      <c r="M40" s="14">
        <f>(1-VLOOKUP($B40,payoutRatio!$A$1:$P$141,M$1,FALSE)/100)*(VLOOKUP($B40,ROE[#All],M$1,FALSE)/100)</f>
        <v>5.4514809999999997E-2</v>
      </c>
      <c r="N40" s="14">
        <f>(1-VLOOKUP($B40,payoutRatio!$A$1:$P$141,N$1,FALSE)/100)*(VLOOKUP($B40,ROE[#All],N$1,FALSE)/100)</f>
        <v>6.8496890000000005E-2</v>
      </c>
      <c r="P40" s="21">
        <f t="shared" si="5"/>
        <v>7.3450068000000007E-2</v>
      </c>
      <c r="Q40" s="21">
        <f t="shared" si="6"/>
        <v>-4.4447101818181831E-3</v>
      </c>
      <c r="R40" s="17" t="str">
        <f t="shared" si="7"/>
        <v>성장산업</v>
      </c>
      <c r="S40" s="17" t="str">
        <f t="shared" si="8"/>
        <v/>
      </c>
      <c r="T40" s="17" t="str">
        <f t="shared" si="9"/>
        <v>1%</v>
      </c>
    </row>
    <row r="41" spans="1:20" x14ac:dyDescent="0.2">
      <c r="A41" t="str">
        <f t="shared" si="1"/>
        <v/>
      </c>
      <c r="B41" t="s">
        <v>230</v>
      </c>
      <c r="C41" t="s">
        <v>42</v>
      </c>
      <c r="D41" s="14">
        <f>(1-VLOOKUP($B41,payoutRatio!$A$1:$P$141,D$1,FALSE)/100)*(VLOOKUP($B41,ROE[#All],D$1,FALSE)/100)</f>
        <v>4.8880199999999999E-2</v>
      </c>
      <c r="E41" s="14">
        <f>(1-VLOOKUP($B41,payoutRatio!$A$1:$P$141,E$1,FALSE)/100)*(VLOOKUP($B41,ROE[#All],E$1,FALSE)/100)</f>
        <v>2.9954599999999994E-2</v>
      </c>
      <c r="F41" s="14">
        <f>(1-VLOOKUP($B41,payoutRatio!$A$1:$P$141,F$1,FALSE)/100)*(VLOOKUP($B41,ROE[#All],F$1,FALSE)/100)</f>
        <v>5.5983200000000021E-3</v>
      </c>
      <c r="G41" s="14">
        <f>(1-VLOOKUP($B41,payoutRatio!$A$1:$P$141,G$1,FALSE)/100)*(VLOOKUP($B41,ROE[#All],G$1,FALSE)/100)</f>
        <v>1.5909280000000001E-2</v>
      </c>
      <c r="H41" s="14">
        <f>(1-VLOOKUP($B41,payoutRatio!$A$1:$P$141,H$1,FALSE)/100)*(VLOOKUP($B41,ROE[#All],H$1,FALSE)/100)</f>
        <v>3.63302E-2</v>
      </c>
      <c r="I41" s="14">
        <f>(1-VLOOKUP($B41,payoutRatio!$A$1:$P$141,I$1,FALSE)/100)*(VLOOKUP($B41,ROE[#All],I$1,FALSE)/100)</f>
        <v>4.0565000000000004E-2</v>
      </c>
      <c r="J41" s="14">
        <f>(1-VLOOKUP($B41,payoutRatio!$A$1:$P$141,J$1,FALSE)/100)*(VLOOKUP($B41,ROE[#All],J$1,FALSE)/100)</f>
        <v>1.5221519999999997E-2</v>
      </c>
      <c r="K41" s="14">
        <f>(1-VLOOKUP($B41,payoutRatio!$A$1:$P$141,K$1,FALSE)/100)*(VLOOKUP($B41,ROE[#All],K$1,FALSE)/100)</f>
        <v>1.2727499999999997E-2</v>
      </c>
      <c r="L41" s="14">
        <f>(1-VLOOKUP($B41,payoutRatio!$A$1:$P$141,L$1,FALSE)/100)*(VLOOKUP($B41,ROE[#All],L$1,FALSE)/100)</f>
        <v>5.8160000000000009E-3</v>
      </c>
      <c r="M41" s="14">
        <f>(1-VLOOKUP($B41,payoutRatio!$A$1:$P$141,M$1,FALSE)/100)*(VLOOKUP($B41,ROE[#All],M$1,FALSE)/100)</f>
        <v>8.159667000000001E-2</v>
      </c>
      <c r="N41" s="14">
        <f>(1-VLOOKUP($B41,payoutRatio!$A$1:$P$141,N$1,FALSE)/100)*(VLOOKUP($B41,ROE[#All],N$1,FALSE)/100)</f>
        <v>2.6586309999999995E-2</v>
      </c>
      <c r="P41" s="21">
        <f t="shared" si="5"/>
        <v>2.7030539999999999E-2</v>
      </c>
      <c r="Q41" s="21">
        <f t="shared" si="6"/>
        <v>2.1518536969696964E-3</v>
      </c>
      <c r="R41" s="17" t="str">
        <f t="shared" si="7"/>
        <v>성장산업</v>
      </c>
      <c r="S41" s="17" t="str">
        <f t="shared" si="8"/>
        <v/>
      </c>
      <c r="T41" s="17" t="str">
        <f t="shared" si="9"/>
        <v>1%</v>
      </c>
    </row>
    <row r="42" spans="1:20" x14ac:dyDescent="0.2">
      <c r="A42" t="str">
        <f t="shared" si="1"/>
        <v/>
      </c>
      <c r="B42" t="s">
        <v>232</v>
      </c>
      <c r="C42" t="s">
        <v>42</v>
      </c>
      <c r="D42" s="14">
        <f>(1-VLOOKUP($B42,payoutRatio!$A$1:$P$141,D$1,FALSE)/100)*(VLOOKUP($B42,ROE[#All],D$1,FALSE)/100)</f>
        <v>4.4641239999999992E-2</v>
      </c>
      <c r="E42" s="14">
        <f>(1-VLOOKUP($B42,payoutRatio!$A$1:$P$141,E$1,FALSE)/100)*(VLOOKUP($B42,ROE[#All],E$1,FALSE)/100)</f>
        <v>2.6044200000000003E-2</v>
      </c>
      <c r="F42" s="14">
        <f>(1-VLOOKUP($B42,payoutRatio!$A$1:$P$141,F$1,FALSE)/100)*(VLOOKUP($B42,ROE[#All],F$1,FALSE)/100)</f>
        <v>-9.6139999999999876E-4</v>
      </c>
      <c r="G42" s="14">
        <f>(1-VLOOKUP($B42,payoutRatio!$A$1:$P$141,G$1,FALSE)/100)*(VLOOKUP($B42,ROE[#All],G$1,FALSE)/100)</f>
        <v>1.474228E-2</v>
      </c>
      <c r="H42" s="14">
        <f>(1-VLOOKUP($B42,payoutRatio!$A$1:$P$141,H$1,FALSE)/100)*(VLOOKUP($B42,ROE[#All],H$1,FALSE)/100)</f>
        <v>3.0945569999999999E-2</v>
      </c>
      <c r="I42" s="14">
        <f>(1-VLOOKUP($B42,payoutRatio!$A$1:$P$141,I$1,FALSE)/100)*(VLOOKUP($B42,ROE[#All],I$1,FALSE)/100)</f>
        <v>3.5180799999999998E-2</v>
      </c>
      <c r="J42" s="14">
        <f>(1-VLOOKUP($B42,payoutRatio!$A$1:$P$141,J$1,FALSE)/100)*(VLOOKUP($B42,ROE[#All],J$1,FALSE)/100)</f>
        <v>9.6162000000000018E-3</v>
      </c>
      <c r="K42" s="14">
        <f>(1-VLOOKUP($B42,payoutRatio!$A$1:$P$141,K$1,FALSE)/100)*(VLOOKUP($B42,ROE[#All],K$1,FALSE)/100)</f>
        <v>8.1654599999999994E-3</v>
      </c>
      <c r="L42" s="14">
        <f>(1-VLOOKUP($B42,payoutRatio!$A$1:$P$141,L$1,FALSE)/100)*(VLOOKUP($B42,ROE[#All],L$1,FALSE)/100)</f>
        <v>-4.1820000000000057E-4</v>
      </c>
      <c r="M42" s="14">
        <f>(1-VLOOKUP($B42,payoutRatio!$A$1:$P$141,M$1,FALSE)/100)*(VLOOKUP($B42,ROE[#All],M$1,FALSE)/100)</f>
        <v>8.6616449999999998E-2</v>
      </c>
      <c r="N42" s="14">
        <f>(1-VLOOKUP($B42,payoutRatio!$A$1:$P$141,N$1,FALSE)/100)*(VLOOKUP($B42,ROE[#All],N$1,FALSE)/100)</f>
        <v>1.7856499999999994E-2</v>
      </c>
      <c r="P42" s="21">
        <f t="shared" si="5"/>
        <v>2.2778786000000002E-2</v>
      </c>
      <c r="Q42" s="21">
        <f t="shared" si="6"/>
        <v>2.2402928484848471E-3</v>
      </c>
      <c r="R42" s="17" t="str">
        <f t="shared" si="7"/>
        <v>성장산업</v>
      </c>
      <c r="S42" s="17" t="str">
        <f t="shared" si="8"/>
        <v/>
      </c>
      <c r="T42" s="17" t="str">
        <f t="shared" si="9"/>
        <v>1%</v>
      </c>
    </row>
    <row r="43" spans="1:20" x14ac:dyDescent="0.2">
      <c r="A43" t="str">
        <f t="shared" si="1"/>
        <v/>
      </c>
      <c r="B43" t="s">
        <v>234</v>
      </c>
      <c r="C43" t="s">
        <v>42</v>
      </c>
      <c r="D43" s="14">
        <f>(1-VLOOKUP($B43,payoutRatio!$A$1:$P$141,D$1,FALSE)/100)*(VLOOKUP($B43,ROE[#All],D$1,FALSE)/100)</f>
        <v>6.681753E-2</v>
      </c>
      <c r="E43" s="14">
        <f>(1-VLOOKUP($B43,payoutRatio!$A$1:$P$141,E$1,FALSE)/100)*(VLOOKUP($B43,ROE[#All],E$1,FALSE)/100)</f>
        <v>4.7590400000000005E-2</v>
      </c>
      <c r="F43" s="14">
        <f>(1-VLOOKUP($B43,payoutRatio!$A$1:$P$141,F$1,FALSE)/100)*(VLOOKUP($B43,ROE[#All],F$1,FALSE)/100)</f>
        <v>3.8963959999999999E-2</v>
      </c>
      <c r="G43" s="14">
        <f>(1-VLOOKUP($B43,payoutRatio!$A$1:$P$141,G$1,FALSE)/100)*(VLOOKUP($B43,ROE[#All],G$1,FALSE)/100)</f>
        <v>1.9579559999999999E-2</v>
      </c>
      <c r="H43" s="14">
        <f>(1-VLOOKUP($B43,payoutRatio!$A$1:$P$141,H$1,FALSE)/100)*(VLOOKUP($B43,ROE[#All],H$1,FALSE)/100)</f>
        <v>6.4065540000000004E-2</v>
      </c>
      <c r="I43" s="14">
        <f>(1-VLOOKUP($B43,payoutRatio!$A$1:$P$141,I$1,FALSE)/100)*(VLOOKUP($B43,ROE[#All],I$1,FALSE)/100)</f>
        <v>6.4971999999999988E-2</v>
      </c>
      <c r="J43" s="14">
        <f>(1-VLOOKUP($B43,payoutRatio!$A$1:$P$141,J$1,FALSE)/100)*(VLOOKUP($B43,ROE[#All],J$1,FALSE)/100)</f>
        <v>3.7949789999999997E-2</v>
      </c>
      <c r="K43" s="14">
        <f>(1-VLOOKUP($B43,payoutRatio!$A$1:$P$141,K$1,FALSE)/100)*(VLOOKUP($B43,ROE[#All],K$1,FALSE)/100)</f>
        <v>2.948456E-2</v>
      </c>
      <c r="L43" s="14">
        <f>(1-VLOOKUP($B43,payoutRatio!$A$1:$P$141,L$1,FALSE)/100)*(VLOOKUP($B43,ROE[#All],L$1,FALSE)/100)</f>
        <v>3.5492700000000002E-2</v>
      </c>
      <c r="M43" s="14">
        <f>(1-VLOOKUP($B43,payoutRatio!$A$1:$P$141,M$1,FALSE)/100)*(VLOOKUP($B43,ROE[#All],M$1,FALSE)/100)</f>
        <v>6.8672379999999991E-2</v>
      </c>
      <c r="N43" s="14">
        <f>(1-VLOOKUP($B43,payoutRatio!$A$1:$P$141,N$1,FALSE)/100)*(VLOOKUP($B43,ROE[#All],N$1,FALSE)/100)</f>
        <v>5.447258E-2</v>
      </c>
      <c r="P43" s="21">
        <f t="shared" si="5"/>
        <v>4.6124346999999996E-2</v>
      </c>
      <c r="Q43" s="21">
        <f t="shared" si="6"/>
        <v>1.3254491515151511E-3</v>
      </c>
      <c r="R43" s="17" t="str">
        <f t="shared" si="7"/>
        <v>성장산업</v>
      </c>
      <c r="S43" s="17" t="str">
        <f t="shared" si="8"/>
        <v/>
      </c>
      <c r="T43" s="17" t="str">
        <f t="shared" si="9"/>
        <v>1%</v>
      </c>
    </row>
    <row r="44" spans="1:20" x14ac:dyDescent="0.2">
      <c r="A44" t="str">
        <f t="shared" si="1"/>
        <v/>
      </c>
      <c r="B44" t="s">
        <v>236</v>
      </c>
      <c r="C44" t="s">
        <v>42</v>
      </c>
      <c r="D44" s="14">
        <f>(1-VLOOKUP($B44,payoutRatio!$A$1:$P$141,D$1,FALSE)/100)*(VLOOKUP($B44,ROE[#All],D$1,FALSE)/100)</f>
        <v>7.9885380000000006E-2</v>
      </c>
      <c r="E44" s="14">
        <f>(1-VLOOKUP($B44,payoutRatio!$A$1:$P$141,E$1,FALSE)/100)*(VLOOKUP($B44,ROE[#All],E$1,FALSE)/100)</f>
        <v>4.2286049999999999E-2</v>
      </c>
      <c r="F44" s="14">
        <f>(1-VLOOKUP($B44,payoutRatio!$A$1:$P$141,F$1,FALSE)/100)*(VLOOKUP($B44,ROE[#All],F$1,FALSE)/100)</f>
        <v>2.3102100000000004E-2</v>
      </c>
      <c r="G44" s="14">
        <f>(1-VLOOKUP($B44,payoutRatio!$A$1:$P$141,G$1,FALSE)/100)*(VLOOKUP($B44,ROE[#All],G$1,FALSE)/100)</f>
        <v>2.6188400000000001E-2</v>
      </c>
      <c r="H44" s="14">
        <f>(1-VLOOKUP($B44,payoutRatio!$A$1:$P$141,H$1,FALSE)/100)*(VLOOKUP($B44,ROE[#All],H$1,FALSE)/100)</f>
        <v>2.6773120000000001E-2</v>
      </c>
      <c r="I44" s="14">
        <f>(1-VLOOKUP($B44,payoutRatio!$A$1:$P$141,I$1,FALSE)/100)*(VLOOKUP($B44,ROE[#All],I$1,FALSE)/100)</f>
        <v>5.0411519999999994E-2</v>
      </c>
      <c r="J44" s="14">
        <f>(1-VLOOKUP($B44,payoutRatio!$A$1:$P$141,J$1,FALSE)/100)*(VLOOKUP($B44,ROE[#All],J$1,FALSE)/100)</f>
        <v>4.2176550000000007E-2</v>
      </c>
      <c r="K44" s="14">
        <f>(1-VLOOKUP($B44,payoutRatio!$A$1:$P$141,K$1,FALSE)/100)*(VLOOKUP($B44,ROE[#All],K$1,FALSE)/100)</f>
        <v>3.193008E-2</v>
      </c>
      <c r="L44" s="14">
        <f>(1-VLOOKUP($B44,payoutRatio!$A$1:$P$141,L$1,FALSE)/100)*(VLOOKUP($B44,ROE[#All],L$1,FALSE)/100)</f>
        <v>9.1829999999999985E-3</v>
      </c>
      <c r="M44" s="14">
        <f>(1-VLOOKUP($B44,payoutRatio!$A$1:$P$141,M$1,FALSE)/100)*(VLOOKUP($B44,ROE[#All],M$1,FALSE)/100)</f>
        <v>3.6566560000000005E-2</v>
      </c>
      <c r="N44" s="14">
        <f>(1-VLOOKUP($B44,payoutRatio!$A$1:$P$141,N$1,FALSE)/100)*(VLOOKUP($B44,ROE[#All],N$1,FALSE)/100)</f>
        <v>6.5407500000000007E-2</v>
      </c>
      <c r="P44" s="21">
        <f t="shared" si="5"/>
        <v>3.5402488000000003E-2</v>
      </c>
      <c r="Q44" s="21">
        <f t="shared" si="6"/>
        <v>1.3609283636363643E-3</v>
      </c>
      <c r="R44" s="17" t="str">
        <f t="shared" si="7"/>
        <v>성장산업</v>
      </c>
      <c r="S44" s="17" t="str">
        <f t="shared" si="8"/>
        <v/>
      </c>
      <c r="T44" s="17" t="str">
        <f t="shared" si="9"/>
        <v>1%</v>
      </c>
    </row>
    <row r="45" spans="1:20" x14ac:dyDescent="0.2">
      <c r="A45" t="str">
        <f t="shared" si="1"/>
        <v/>
      </c>
      <c r="B45" t="s">
        <v>238</v>
      </c>
      <c r="C45" t="s">
        <v>42</v>
      </c>
      <c r="D45" s="14">
        <f>(1-VLOOKUP($B45,payoutRatio!$A$1:$P$141,D$1,FALSE)/100)*(VLOOKUP($B45,ROE[#All],D$1,FALSE)/100)</f>
        <v>5.5430399999999998E-2</v>
      </c>
      <c r="E45" s="14">
        <f>(1-VLOOKUP($B45,payoutRatio!$A$1:$P$141,E$1,FALSE)/100)*(VLOOKUP($B45,ROE[#All],E$1,FALSE)/100)</f>
        <v>7.2271080000000001E-2</v>
      </c>
      <c r="F45" s="14">
        <f>(1-VLOOKUP($B45,payoutRatio!$A$1:$P$141,F$1,FALSE)/100)*(VLOOKUP($B45,ROE[#All],F$1,FALSE)/100)</f>
        <v>6.7187999999999998E-2</v>
      </c>
      <c r="G45" s="14">
        <f>(1-VLOOKUP($B45,payoutRatio!$A$1:$P$141,G$1,FALSE)/100)*(VLOOKUP($B45,ROE[#All],G$1,FALSE)/100)</f>
        <v>7.034254999999999E-2</v>
      </c>
      <c r="H45" s="14">
        <f>(1-VLOOKUP($B45,payoutRatio!$A$1:$P$141,H$1,FALSE)/100)*(VLOOKUP($B45,ROE[#All],H$1,FALSE)/100)</f>
        <v>7.6590420000000006E-2</v>
      </c>
      <c r="I45" s="14">
        <f>(1-VLOOKUP($B45,payoutRatio!$A$1:$P$141,I$1,FALSE)/100)*(VLOOKUP($B45,ROE[#All],I$1,FALSE)/100)</f>
        <v>5.7900420000000008E-2</v>
      </c>
      <c r="J45" s="14">
        <f>(1-VLOOKUP($B45,payoutRatio!$A$1:$P$141,J$1,FALSE)/100)*(VLOOKUP($B45,ROE[#All],J$1,FALSE)/100)</f>
        <v>4.1096899999999999E-2</v>
      </c>
      <c r="K45" s="14">
        <f>(1-VLOOKUP($B45,payoutRatio!$A$1:$P$141,K$1,FALSE)/100)*(VLOOKUP($B45,ROE[#All],K$1,FALSE)/100)</f>
        <v>4.6780380000000003E-2</v>
      </c>
      <c r="L45" s="14">
        <f>(1-VLOOKUP($B45,payoutRatio!$A$1:$P$141,L$1,FALSE)/100)*(VLOOKUP($B45,ROE[#All],L$1,FALSE)/100)</f>
        <v>3.413592E-2</v>
      </c>
      <c r="M45" s="14">
        <f>(1-VLOOKUP($B45,payoutRatio!$A$1:$P$141,M$1,FALSE)/100)*(VLOOKUP($B45,ROE[#All],M$1,FALSE)/100)</f>
        <v>6.033202E-2</v>
      </c>
      <c r="N45" s="14">
        <f>(1-VLOOKUP($B45,payoutRatio!$A$1:$P$141,N$1,FALSE)/100)*(VLOOKUP($B45,ROE[#All],N$1,FALSE)/100)</f>
        <v>7.0348939999999985E-2</v>
      </c>
      <c r="P45" s="21">
        <f t="shared" si="5"/>
        <v>5.9698663000000006E-2</v>
      </c>
      <c r="Q45" s="21">
        <f t="shared" si="6"/>
        <v>-2.136714606060608E-3</v>
      </c>
      <c r="R45" s="17" t="str">
        <f t="shared" si="7"/>
        <v>성장산업</v>
      </c>
      <c r="S45" s="17" t="str">
        <f t="shared" si="8"/>
        <v/>
      </c>
      <c r="T45" s="17" t="str">
        <f t="shared" si="9"/>
        <v>1%</v>
      </c>
    </row>
    <row r="46" spans="1:20" x14ac:dyDescent="0.2">
      <c r="A46" t="str">
        <f t="shared" si="1"/>
        <v/>
      </c>
      <c r="B46" t="s">
        <v>240</v>
      </c>
      <c r="C46" t="s">
        <v>42</v>
      </c>
      <c r="D46" s="14">
        <f>(1-VLOOKUP($B46,payoutRatio!$A$1:$P$141,D$1,FALSE)/100)*(VLOOKUP($B46,ROE[#All],D$1,FALSE)/100)</f>
        <v>0.10888064</v>
      </c>
      <c r="E46" s="14">
        <f>(1-VLOOKUP($B46,payoutRatio!$A$1:$P$141,E$1,FALSE)/100)*(VLOOKUP($B46,ROE[#All],E$1,FALSE)/100)</f>
        <v>9.7590859999999988E-2</v>
      </c>
      <c r="F46" s="14">
        <f>(1-VLOOKUP($B46,payoutRatio!$A$1:$P$141,F$1,FALSE)/100)*(VLOOKUP($B46,ROE[#All],F$1,FALSE)/100)</f>
        <v>6.9729289999999999E-2</v>
      </c>
      <c r="G46" s="14">
        <f>(1-VLOOKUP($B46,payoutRatio!$A$1:$P$141,G$1,FALSE)/100)*(VLOOKUP($B46,ROE[#All],G$1,FALSE)/100)</f>
        <v>6.5245700000000004E-2</v>
      </c>
      <c r="H46" s="14">
        <f>(1-VLOOKUP($B46,payoutRatio!$A$1:$P$141,H$1,FALSE)/100)*(VLOOKUP($B46,ROE[#All],H$1,FALSE)/100)</f>
        <v>4.7965319999999999E-2</v>
      </c>
      <c r="I46" s="14">
        <f>(1-VLOOKUP($B46,payoutRatio!$A$1:$P$141,I$1,FALSE)/100)*(VLOOKUP($B46,ROE[#All],I$1,FALSE)/100)</f>
        <v>0.14096861999999999</v>
      </c>
      <c r="J46" s="14">
        <f>(1-VLOOKUP($B46,payoutRatio!$A$1:$P$141,J$1,FALSE)/100)*(VLOOKUP($B46,ROE[#All],J$1,FALSE)/100)</f>
        <v>0.12876657999999999</v>
      </c>
      <c r="K46" s="14">
        <f>(1-VLOOKUP($B46,payoutRatio!$A$1:$P$141,K$1,FALSE)/100)*(VLOOKUP($B46,ROE[#All],K$1,FALSE)/100)</f>
        <v>2.2162400000000002E-2</v>
      </c>
      <c r="L46" s="14">
        <f>(1-VLOOKUP($B46,payoutRatio!$A$1:$P$141,L$1,FALSE)/100)*(VLOOKUP($B46,ROE[#All],L$1,FALSE)/100)</f>
        <v>1.1775200000000003E-2</v>
      </c>
      <c r="M46" s="14">
        <f>(1-VLOOKUP($B46,payoutRatio!$A$1:$P$141,M$1,FALSE)/100)*(VLOOKUP($B46,ROE[#All],M$1,FALSE)/100)</f>
        <v>0.10730173999999999</v>
      </c>
      <c r="N46" s="14">
        <f>(1-VLOOKUP($B46,payoutRatio!$A$1:$P$141,N$1,FALSE)/100)*(VLOOKUP($B46,ROE[#All],N$1,FALSE)/100)</f>
        <v>6.5935870000000008E-2</v>
      </c>
      <c r="P46" s="21">
        <f t="shared" si="5"/>
        <v>7.5744158000000006E-2</v>
      </c>
      <c r="Q46" s="21">
        <f t="shared" si="6"/>
        <v>-2.2960670303030298E-3</v>
      </c>
      <c r="R46" s="17" t="str">
        <f t="shared" si="7"/>
        <v>성장산업</v>
      </c>
      <c r="S46" s="17" t="str">
        <f t="shared" si="8"/>
        <v/>
      </c>
      <c r="T46" s="17" t="str">
        <f t="shared" si="9"/>
        <v>1%</v>
      </c>
    </row>
    <row r="47" spans="1:20" x14ac:dyDescent="0.2">
      <c r="A47" t="str">
        <f t="shared" si="1"/>
        <v/>
      </c>
      <c r="B47" t="s">
        <v>242</v>
      </c>
      <c r="C47" t="s">
        <v>42</v>
      </c>
      <c r="D47" s="14">
        <f>(1-VLOOKUP($B47,payoutRatio!$A$1:$P$141,D$1,FALSE)/100)*(VLOOKUP($B47,ROE[#All],D$1,FALSE)/100)</f>
        <v>1.8722880000000001E-2</v>
      </c>
      <c r="E47" s="14">
        <f>(1-VLOOKUP($B47,payoutRatio!$A$1:$P$141,E$1,FALSE)/100)*(VLOOKUP($B47,ROE[#All],E$1,FALSE)/100)</f>
        <v>8.5342719999999997E-2</v>
      </c>
      <c r="F47" s="14">
        <f>(1-VLOOKUP($B47,payoutRatio!$A$1:$P$141,F$1,FALSE)/100)*(VLOOKUP($B47,ROE[#All],F$1,FALSE)/100)</f>
        <v>6.3840069999999999E-2</v>
      </c>
      <c r="G47" s="14">
        <f>(1-VLOOKUP($B47,payoutRatio!$A$1:$P$141,G$1,FALSE)/100)*(VLOOKUP($B47,ROE[#All],G$1,FALSE)/100)</f>
        <v>6.9079520000000005E-2</v>
      </c>
      <c r="H47" s="14">
        <f>(1-VLOOKUP($B47,payoutRatio!$A$1:$P$141,H$1,FALSE)/100)*(VLOOKUP($B47,ROE[#All],H$1,FALSE)/100)</f>
        <v>4.5959549999999995E-2</v>
      </c>
      <c r="I47" s="14">
        <f>(1-VLOOKUP($B47,payoutRatio!$A$1:$P$141,I$1,FALSE)/100)*(VLOOKUP($B47,ROE[#All],I$1,FALSE)/100)</f>
        <v>0.14064707000000001</v>
      </c>
      <c r="J47" s="14">
        <f>(1-VLOOKUP($B47,payoutRatio!$A$1:$P$141,J$1,FALSE)/100)*(VLOOKUP($B47,ROE[#All],J$1,FALSE)/100)</f>
        <v>0.12469680000000001</v>
      </c>
      <c r="K47" s="14">
        <f>(1-VLOOKUP($B47,payoutRatio!$A$1:$P$141,K$1,FALSE)/100)*(VLOOKUP($B47,ROE[#All],K$1,FALSE)/100)</f>
        <v>5.3965899999999997E-3</v>
      </c>
      <c r="L47" s="14">
        <f>(1-VLOOKUP($B47,payoutRatio!$A$1:$P$141,L$1,FALSE)/100)*(VLOOKUP($B47,ROE[#All],L$1,FALSE)/100)</f>
        <v>4.9135239999999997E-2</v>
      </c>
      <c r="M47" s="14">
        <f>(1-VLOOKUP($B47,payoutRatio!$A$1:$P$141,M$1,FALSE)/100)*(VLOOKUP($B47,ROE[#All],M$1,FALSE)/100)</f>
        <v>0.10529256000000001</v>
      </c>
      <c r="N47" s="14">
        <f>(1-VLOOKUP($B47,payoutRatio!$A$1:$P$141,N$1,FALSE)/100)*(VLOOKUP($B47,ROE[#All],N$1,FALSE)/100)</f>
        <v>5.3805600000000002E-2</v>
      </c>
      <c r="P47" s="21">
        <f t="shared" si="5"/>
        <v>7.4319572000000014E-2</v>
      </c>
      <c r="Q47" s="21">
        <f t="shared" si="6"/>
        <v>-1.4001648484848479E-3</v>
      </c>
      <c r="R47" s="17" t="str">
        <f t="shared" si="7"/>
        <v>성장산업</v>
      </c>
      <c r="S47" s="17" t="str">
        <f t="shared" si="8"/>
        <v/>
      </c>
      <c r="T47" s="17" t="str">
        <f t="shared" si="9"/>
        <v>1%</v>
      </c>
    </row>
    <row r="48" spans="1:20" x14ac:dyDescent="0.2">
      <c r="A48" t="str">
        <f t="shared" si="1"/>
        <v/>
      </c>
      <c r="B48" t="s">
        <v>244</v>
      </c>
      <c r="C48" t="s">
        <v>42</v>
      </c>
      <c r="D48" s="14">
        <f>(1-VLOOKUP($B48,payoutRatio!$A$1:$P$141,D$1,FALSE)/100)*(VLOOKUP($B48,ROE[#All],D$1,FALSE)/100)</f>
        <v>1.024075E-2</v>
      </c>
      <c r="E48" s="14">
        <f>(1-VLOOKUP($B48,payoutRatio!$A$1:$P$141,E$1,FALSE)/100)*(VLOOKUP($B48,ROE[#All],E$1,FALSE)/100)</f>
        <v>1.5662970000000002E-2</v>
      </c>
      <c r="F48" s="14">
        <f>(1-VLOOKUP($B48,payoutRatio!$A$1:$P$141,F$1,FALSE)/100)*(VLOOKUP($B48,ROE[#All],F$1,FALSE)/100)</f>
        <v>2.7506079999999995E-2</v>
      </c>
      <c r="G48" s="14">
        <f>(1-VLOOKUP($B48,payoutRatio!$A$1:$P$141,G$1,FALSE)/100)*(VLOOKUP($B48,ROE[#All],G$1,FALSE)/100)</f>
        <v>-2.6180999999999999E-3</v>
      </c>
      <c r="H48" s="14">
        <f>(1-VLOOKUP($B48,payoutRatio!$A$1:$P$141,H$1,FALSE)/100)*(VLOOKUP($B48,ROE[#All],H$1,FALSE)/100)</f>
        <v>-1.325629E-2</v>
      </c>
      <c r="I48" s="14">
        <f>(1-VLOOKUP($B48,payoutRatio!$A$1:$P$141,I$1,FALSE)/100)*(VLOOKUP($B48,ROE[#All],I$1,FALSE)/100)</f>
        <v>6.0807239999999999E-2</v>
      </c>
      <c r="J48" s="14">
        <f>(1-VLOOKUP($B48,payoutRatio!$A$1:$P$141,J$1,FALSE)/100)*(VLOOKUP($B48,ROE[#All],J$1,FALSE)/100)</f>
        <v>1.6678349999999998E-2</v>
      </c>
      <c r="K48" s="14">
        <f>(1-VLOOKUP($B48,payoutRatio!$A$1:$P$141,K$1,FALSE)/100)*(VLOOKUP($B48,ROE[#All],K$1,FALSE)/100)</f>
        <v>4.1044079999999997E-2</v>
      </c>
      <c r="L48" s="14">
        <f>(1-VLOOKUP($B48,payoutRatio!$A$1:$P$141,L$1,FALSE)/100)*(VLOOKUP($B48,ROE[#All],L$1,FALSE)/100)</f>
        <v>5.1019729999999999E-2</v>
      </c>
      <c r="M48" s="14">
        <f>(1-VLOOKUP($B48,payoutRatio!$A$1:$P$141,M$1,FALSE)/100)*(VLOOKUP($B48,ROE[#All],M$1,FALSE)/100)</f>
        <v>7.5964480000000001E-2</v>
      </c>
      <c r="N48" s="14">
        <f>(1-VLOOKUP($B48,payoutRatio!$A$1:$P$141,N$1,FALSE)/100)*(VLOOKUP($B48,ROE[#All],N$1,FALSE)/100)</f>
        <v>8.7763520000000012E-2</v>
      </c>
      <c r="P48" s="21">
        <f t="shared" si="5"/>
        <v>3.6057205999999994E-2</v>
      </c>
      <c r="Q48" s="21">
        <f t="shared" si="6"/>
        <v>8.3337886060606096E-3</v>
      </c>
      <c r="R48" s="17" t="str">
        <f t="shared" si="7"/>
        <v>성장산업</v>
      </c>
      <c r="S48" s="17" t="str">
        <f t="shared" si="8"/>
        <v/>
      </c>
      <c r="T48" s="17" t="str">
        <f t="shared" si="9"/>
        <v>1%</v>
      </c>
    </row>
    <row r="49" spans="1:20" x14ac:dyDescent="0.2">
      <c r="A49" t="str">
        <f t="shared" si="1"/>
        <v/>
      </c>
      <c r="B49" t="s">
        <v>246</v>
      </c>
      <c r="C49" t="s">
        <v>42</v>
      </c>
      <c r="D49" s="14">
        <f>(1-VLOOKUP($B49,payoutRatio!$A$1:$P$141,D$1,FALSE)/100)*(VLOOKUP($B49,ROE[#All],D$1,FALSE)/100)</f>
        <v>0.16494720000000002</v>
      </c>
      <c r="E49" s="14">
        <f>(1-VLOOKUP($B49,payoutRatio!$A$1:$P$141,E$1,FALSE)/100)*(VLOOKUP($B49,ROE[#All],E$1,FALSE)/100)</f>
        <v>0.12587651999999999</v>
      </c>
      <c r="F49" s="14">
        <f>(1-VLOOKUP($B49,payoutRatio!$A$1:$P$141,F$1,FALSE)/100)*(VLOOKUP($B49,ROE[#All],F$1,FALSE)/100)</f>
        <v>8.5649600000000006E-2</v>
      </c>
      <c r="G49" s="14">
        <f>(1-VLOOKUP($B49,payoutRatio!$A$1:$P$141,G$1,FALSE)/100)*(VLOOKUP($B49,ROE[#All],G$1,FALSE)/100)</f>
        <v>6.2975879999999998E-2</v>
      </c>
      <c r="H49" s="14">
        <f>(1-VLOOKUP($B49,payoutRatio!$A$1:$P$141,H$1,FALSE)/100)*(VLOOKUP($B49,ROE[#All],H$1,FALSE)/100)</f>
        <v>5.0069250000000003E-2</v>
      </c>
      <c r="I49" s="14">
        <f>(1-VLOOKUP($B49,payoutRatio!$A$1:$P$141,I$1,FALSE)/100)*(VLOOKUP($B49,ROE[#All],I$1,FALSE)/100)</f>
        <v>0.14490839999999999</v>
      </c>
      <c r="J49" s="14">
        <f>(1-VLOOKUP($B49,payoutRatio!$A$1:$P$141,J$1,FALSE)/100)*(VLOOKUP($B49,ROE[#All],J$1,FALSE)/100)</f>
        <v>0.13604521999999999</v>
      </c>
      <c r="K49" s="14">
        <f>(1-VLOOKUP($B49,payoutRatio!$A$1:$P$141,K$1,FALSE)/100)*(VLOOKUP($B49,ROE[#All],K$1,FALSE)/100)</f>
        <v>3.3377499999999997E-2</v>
      </c>
      <c r="L49" s="14">
        <f>(1-VLOOKUP($B49,payoutRatio!$A$1:$P$141,L$1,FALSE)/100)*(VLOOKUP($B49,ROE[#All],L$1,FALSE)/100)</f>
        <v>-2.2113979999999988E-2</v>
      </c>
      <c r="M49" s="14">
        <f>(1-VLOOKUP($B49,payoutRatio!$A$1:$P$141,M$1,FALSE)/100)*(VLOOKUP($B49,ROE[#All],M$1,FALSE)/100)</f>
        <v>0.11050596</v>
      </c>
      <c r="N49" s="14">
        <f>(1-VLOOKUP($B49,payoutRatio!$A$1:$P$141,N$1,FALSE)/100)*(VLOOKUP($B49,ROE[#All],N$1,FALSE)/100)</f>
        <v>7.5582030000000008E-2</v>
      </c>
      <c r="P49" s="21">
        <f t="shared" si="5"/>
        <v>8.0287637999999995E-2</v>
      </c>
      <c r="Q49" s="21">
        <f t="shared" si="6"/>
        <v>-4.624506787878787E-3</v>
      </c>
      <c r="R49" s="17" t="str">
        <f t="shared" si="7"/>
        <v>성장산업</v>
      </c>
      <c r="S49" s="17" t="str">
        <f t="shared" si="8"/>
        <v/>
      </c>
      <c r="T49" s="17" t="str">
        <f t="shared" si="9"/>
        <v>1%</v>
      </c>
    </row>
    <row r="50" spans="1:20" x14ac:dyDescent="0.2">
      <c r="A50" t="str">
        <f t="shared" si="1"/>
        <v/>
      </c>
      <c r="B50" t="s">
        <v>248</v>
      </c>
      <c r="C50" t="s">
        <v>42</v>
      </c>
      <c r="D50" s="14">
        <f>(1-VLOOKUP($B50,payoutRatio!$A$1:$P$141,D$1,FALSE)/100)*(VLOOKUP($B50,ROE[#All],D$1,FALSE)/100)</f>
        <v>7.7002449999999986E-2</v>
      </c>
      <c r="E50" s="14">
        <f>(1-VLOOKUP($B50,payoutRatio!$A$1:$P$141,E$1,FALSE)/100)*(VLOOKUP($B50,ROE[#All],E$1,FALSE)/100)</f>
        <v>-1.27035E-2</v>
      </c>
      <c r="F50" s="14">
        <f>(1-VLOOKUP($B50,payoutRatio!$A$1:$P$141,F$1,FALSE)/100)*(VLOOKUP($B50,ROE[#All],F$1,FALSE)/100)</f>
        <v>8.268799999999998E-3</v>
      </c>
      <c r="G50" s="14">
        <f>(1-VLOOKUP($B50,payoutRatio!$A$1:$P$141,G$1,FALSE)/100)*(VLOOKUP($B50,ROE[#All],G$1,FALSE)/100)</f>
        <v>5.129649E-2</v>
      </c>
      <c r="H50" s="14">
        <f>(1-VLOOKUP($B50,payoutRatio!$A$1:$P$141,H$1,FALSE)/100)*(VLOOKUP($B50,ROE[#All],H$1,FALSE)/100)</f>
        <v>-8.0489700000000008E-3</v>
      </c>
      <c r="I50" s="14">
        <f>(1-VLOOKUP($B50,payoutRatio!$A$1:$P$141,I$1,FALSE)/100)*(VLOOKUP($B50,ROE[#All],I$1,FALSE)/100)</f>
        <v>-3.5426799999999994E-3</v>
      </c>
      <c r="J50" s="14">
        <f>(1-VLOOKUP($B50,payoutRatio!$A$1:$P$141,J$1,FALSE)/100)*(VLOOKUP($B50,ROE[#All],J$1,FALSE)/100)</f>
        <v>3.6305000000000002E-4</v>
      </c>
      <c r="K50" s="14">
        <f>(1-VLOOKUP($B50,payoutRatio!$A$1:$P$141,K$1,FALSE)/100)*(VLOOKUP($B50,ROE[#All],K$1,FALSE)/100)</f>
        <v>3.5917350000000001E-2</v>
      </c>
      <c r="L50" s="14">
        <f>(1-VLOOKUP($B50,payoutRatio!$A$1:$P$141,L$1,FALSE)/100)*(VLOOKUP($B50,ROE[#All],L$1,FALSE)/100)</f>
        <v>5.2713599999999984E-3</v>
      </c>
      <c r="M50" s="14">
        <f>(1-VLOOKUP($B50,payoutRatio!$A$1:$P$141,M$1,FALSE)/100)*(VLOOKUP($B50,ROE[#All],M$1,FALSE)/100)</f>
        <v>2.4909639999999997E-2</v>
      </c>
      <c r="N50" s="14">
        <f>(1-VLOOKUP($B50,payoutRatio!$A$1:$P$141,N$1,FALSE)/100)*(VLOOKUP($B50,ROE[#All],N$1,FALSE)/100)</f>
        <v>3.7842479999999998E-2</v>
      </c>
      <c r="P50" s="21">
        <f t="shared" si="5"/>
        <v>1.3957401999999999E-2</v>
      </c>
      <c r="Q50" s="21">
        <f t="shared" si="6"/>
        <v>2.8913863030303028E-3</v>
      </c>
      <c r="R50" s="17" t="str">
        <f t="shared" si="7"/>
        <v>성장산업</v>
      </c>
      <c r="S50" s="17" t="str">
        <f t="shared" si="8"/>
        <v/>
      </c>
      <c r="T50" s="17" t="str">
        <f t="shared" si="9"/>
        <v>1%</v>
      </c>
    </row>
    <row r="51" spans="1:20" x14ac:dyDescent="0.2">
      <c r="A51" t="str">
        <f t="shared" si="1"/>
        <v/>
      </c>
      <c r="B51" t="s">
        <v>250</v>
      </c>
      <c r="C51" t="s">
        <v>42</v>
      </c>
      <c r="D51" s="14">
        <f>(1-VLOOKUP($B51,payoutRatio!$A$1:$P$141,D$1,FALSE)/100)*(VLOOKUP($B51,ROE[#All],D$1,FALSE)/100)</f>
        <v>6.4821119999999996E-2</v>
      </c>
      <c r="E51" s="14">
        <f>(1-VLOOKUP($B51,payoutRatio!$A$1:$P$141,E$1,FALSE)/100)*(VLOOKUP($B51,ROE[#All],E$1,FALSE)/100)</f>
        <v>9.8161699999999991E-2</v>
      </c>
      <c r="F51" s="14">
        <f>(1-VLOOKUP($B51,payoutRatio!$A$1:$P$141,F$1,FALSE)/100)*(VLOOKUP($B51,ROE[#All],F$1,FALSE)/100)</f>
        <v>6.1659179999999994E-2</v>
      </c>
      <c r="G51" s="14">
        <f>(1-VLOOKUP($B51,payoutRatio!$A$1:$P$141,G$1,FALSE)/100)*(VLOOKUP($B51,ROE[#All],G$1,FALSE)/100)</f>
        <v>7.2757299999999997E-2</v>
      </c>
      <c r="H51" s="14">
        <f>(1-VLOOKUP($B51,payoutRatio!$A$1:$P$141,H$1,FALSE)/100)*(VLOOKUP($B51,ROE[#All],H$1,FALSE)/100)</f>
        <v>6.8429519999999994E-2</v>
      </c>
      <c r="I51" s="14">
        <f>(1-VLOOKUP($B51,payoutRatio!$A$1:$P$141,I$1,FALSE)/100)*(VLOOKUP($B51,ROE[#All],I$1,FALSE)/100)</f>
        <v>6.5234E-2</v>
      </c>
      <c r="J51" s="14">
        <f>(1-VLOOKUP($B51,payoutRatio!$A$1:$P$141,J$1,FALSE)/100)*(VLOOKUP($B51,ROE[#All],J$1,FALSE)/100)</f>
        <v>7.6220560000000007E-2</v>
      </c>
      <c r="K51" s="14">
        <f>(1-VLOOKUP($B51,payoutRatio!$A$1:$P$141,K$1,FALSE)/100)*(VLOOKUP($B51,ROE[#All],K$1,FALSE)/100)</f>
        <v>3.8528499999999993E-2</v>
      </c>
      <c r="L51" s="14">
        <f>(1-VLOOKUP($B51,payoutRatio!$A$1:$P$141,L$1,FALSE)/100)*(VLOOKUP($B51,ROE[#All],L$1,FALSE)/100)</f>
        <v>4.9902139999999998E-2</v>
      </c>
      <c r="M51" s="14">
        <f>(1-VLOOKUP($B51,payoutRatio!$A$1:$P$141,M$1,FALSE)/100)*(VLOOKUP($B51,ROE[#All],M$1,FALSE)/100)</f>
        <v>5.6993599999999998E-2</v>
      </c>
      <c r="N51" s="14">
        <f>(1-VLOOKUP($B51,payoutRatio!$A$1:$P$141,N$1,FALSE)/100)*(VLOOKUP($B51,ROE[#All],N$1,FALSE)/100)</f>
        <v>6.633341999999999E-2</v>
      </c>
      <c r="P51" s="21">
        <f t="shared" si="5"/>
        <v>6.5421991999999998E-2</v>
      </c>
      <c r="Q51" s="21">
        <f t="shared" si="6"/>
        <v>-3.1036720000000005E-3</v>
      </c>
      <c r="R51" s="17" t="str">
        <f t="shared" si="7"/>
        <v>성장산업</v>
      </c>
      <c r="S51" s="17" t="str">
        <f t="shared" si="8"/>
        <v/>
      </c>
      <c r="T51" s="17" t="str">
        <f t="shared" si="9"/>
        <v>1%</v>
      </c>
    </row>
    <row r="52" spans="1:20" x14ac:dyDescent="0.2">
      <c r="A52" t="str">
        <f t="shared" si="1"/>
        <v/>
      </c>
      <c r="B52" t="s">
        <v>252</v>
      </c>
      <c r="C52" t="s">
        <v>42</v>
      </c>
      <c r="D52" s="14">
        <f>(1-VLOOKUP($B52,payoutRatio!$A$1:$P$141,D$1,FALSE)/100)*(VLOOKUP($B52,ROE[#All],D$1,FALSE)/100)</f>
        <v>0.10356905999999999</v>
      </c>
      <c r="E52" s="14">
        <f>(1-VLOOKUP($B52,payoutRatio!$A$1:$P$141,E$1,FALSE)/100)*(VLOOKUP($B52,ROE[#All],E$1,FALSE)/100)</f>
        <v>2.8274400000000002E-2</v>
      </c>
      <c r="F52" s="14">
        <f>(1-VLOOKUP($B52,payoutRatio!$A$1:$P$141,F$1,FALSE)/100)*(VLOOKUP($B52,ROE[#All],F$1,FALSE)/100)</f>
        <v>2.30128E-2</v>
      </c>
      <c r="G52" s="14">
        <f>(1-VLOOKUP($B52,payoutRatio!$A$1:$P$141,G$1,FALSE)/100)*(VLOOKUP($B52,ROE[#All],G$1,FALSE)/100)</f>
        <v>2.170441E-2</v>
      </c>
      <c r="H52" s="14">
        <f>(1-VLOOKUP($B52,payoutRatio!$A$1:$P$141,H$1,FALSE)/100)*(VLOOKUP($B52,ROE[#All],H$1,FALSE)/100)</f>
        <v>3.171779999999999E-2</v>
      </c>
      <c r="I52" s="14">
        <f>(1-VLOOKUP($B52,payoutRatio!$A$1:$P$141,I$1,FALSE)/100)*(VLOOKUP($B52,ROE[#All],I$1,FALSE)/100)</f>
        <v>5.0429609999999993E-2</v>
      </c>
      <c r="J52" s="14">
        <f>(1-VLOOKUP($B52,payoutRatio!$A$1:$P$141,J$1,FALSE)/100)*(VLOOKUP($B52,ROE[#All],J$1,FALSE)/100)</f>
        <v>3.0614400000000003E-2</v>
      </c>
      <c r="K52" s="14">
        <f>(1-VLOOKUP($B52,payoutRatio!$A$1:$P$141,K$1,FALSE)/100)*(VLOOKUP($B52,ROE[#All],K$1,FALSE)/100)</f>
        <v>2.4071740000000001E-2</v>
      </c>
      <c r="L52" s="14">
        <f>(1-VLOOKUP($B52,payoutRatio!$A$1:$P$141,L$1,FALSE)/100)*(VLOOKUP($B52,ROE[#All],L$1,FALSE)/100)</f>
        <v>4.0339199999999999E-2</v>
      </c>
      <c r="M52" s="14">
        <f>(1-VLOOKUP($B52,payoutRatio!$A$1:$P$141,M$1,FALSE)/100)*(VLOOKUP($B52,ROE[#All],M$1,FALSE)/100)</f>
        <v>2.6174639999999999E-2</v>
      </c>
      <c r="N52" s="14">
        <f>(1-VLOOKUP($B52,payoutRatio!$A$1:$P$141,N$1,FALSE)/100)*(VLOOKUP($B52,ROE[#All],N$1,FALSE)/100)</f>
        <v>3.3002460000000004E-2</v>
      </c>
      <c r="P52" s="21">
        <f t="shared" si="5"/>
        <v>3.0934146000000003E-2</v>
      </c>
      <c r="Q52" s="21">
        <f t="shared" si="6"/>
        <v>6.9761200000000034E-4</v>
      </c>
      <c r="R52" s="17" t="str">
        <f t="shared" si="7"/>
        <v>성장산업</v>
      </c>
      <c r="S52" s="17" t="str">
        <f t="shared" si="8"/>
        <v/>
      </c>
      <c r="T52" s="17" t="str">
        <f t="shared" si="9"/>
        <v>1%</v>
      </c>
    </row>
    <row r="53" spans="1:20" x14ac:dyDescent="0.2">
      <c r="A53" t="str">
        <f t="shared" si="1"/>
        <v/>
      </c>
      <c r="B53" t="s">
        <v>254</v>
      </c>
      <c r="C53" t="s">
        <v>42</v>
      </c>
      <c r="D53" s="14">
        <f>(1-VLOOKUP($B53,payoutRatio!$A$1:$P$141,D$1,FALSE)/100)*(VLOOKUP($B53,ROE[#All],D$1,FALSE)/100)</f>
        <v>3.7114500000000002E-2</v>
      </c>
      <c r="E53" s="14">
        <f>(1-VLOOKUP($B53,payoutRatio!$A$1:$P$141,E$1,FALSE)/100)*(VLOOKUP($B53,ROE[#All],E$1,FALSE)/100)</f>
        <v>8.3792470000000008E-2</v>
      </c>
      <c r="F53" s="14">
        <f>(1-VLOOKUP($B53,payoutRatio!$A$1:$P$141,F$1,FALSE)/100)*(VLOOKUP($B53,ROE[#All],F$1,FALSE)/100)</f>
        <v>5.2274879999999996E-2</v>
      </c>
      <c r="G53" s="14">
        <f>(1-VLOOKUP($B53,payoutRatio!$A$1:$P$141,G$1,FALSE)/100)*(VLOOKUP($B53,ROE[#All],G$1,FALSE)/100)</f>
        <v>7.6861079999999998E-2</v>
      </c>
      <c r="H53" s="14">
        <f>(1-VLOOKUP($B53,payoutRatio!$A$1:$P$141,H$1,FALSE)/100)*(VLOOKUP($B53,ROE[#All],H$1,FALSE)/100)</f>
        <v>8.4633390000000003E-2</v>
      </c>
      <c r="I53" s="14">
        <f>(1-VLOOKUP($B53,payoutRatio!$A$1:$P$141,I$1,FALSE)/100)*(VLOOKUP($B53,ROE[#All],I$1,FALSE)/100)</f>
        <v>5.4945099999999997E-2</v>
      </c>
      <c r="J53" s="14">
        <f>(1-VLOOKUP($B53,payoutRatio!$A$1:$P$141,J$1,FALSE)/100)*(VLOOKUP($B53,ROE[#All],J$1,FALSE)/100)</f>
        <v>3.8199259999999999E-2</v>
      </c>
      <c r="K53" s="14">
        <f>(1-VLOOKUP($B53,payoutRatio!$A$1:$P$141,K$1,FALSE)/100)*(VLOOKUP($B53,ROE[#All],K$1,FALSE)/100)</f>
        <v>3.6373899999999994E-2</v>
      </c>
      <c r="L53" s="14">
        <f>(1-VLOOKUP($B53,payoutRatio!$A$1:$P$141,L$1,FALSE)/100)*(VLOOKUP($B53,ROE[#All],L$1,FALSE)/100)</f>
        <v>4.1618739999999994E-2</v>
      </c>
      <c r="M53" s="14">
        <f>(1-VLOOKUP($B53,payoutRatio!$A$1:$P$141,M$1,FALSE)/100)*(VLOOKUP($B53,ROE[#All],M$1,FALSE)/100)</f>
        <v>5.4882090000000001E-2</v>
      </c>
      <c r="N53" s="14">
        <f>(1-VLOOKUP($B53,payoutRatio!$A$1:$P$141,N$1,FALSE)/100)*(VLOOKUP($B53,ROE[#All],N$1,FALSE)/100)</f>
        <v>5.5414959999999999E-2</v>
      </c>
      <c r="P53" s="21">
        <f t="shared" si="5"/>
        <v>5.7899586999999995E-2</v>
      </c>
      <c r="Q53" s="21">
        <f t="shared" si="6"/>
        <v>-3.4841401818181831E-3</v>
      </c>
      <c r="R53" s="17" t="str">
        <f t="shared" si="7"/>
        <v>성장산업</v>
      </c>
      <c r="S53" s="17" t="str">
        <f t="shared" si="8"/>
        <v/>
      </c>
      <c r="T53" s="17" t="str">
        <f t="shared" si="9"/>
        <v>1%</v>
      </c>
    </row>
    <row r="54" spans="1:20" x14ac:dyDescent="0.2">
      <c r="A54" t="str">
        <f t="shared" si="1"/>
        <v/>
      </c>
      <c r="B54" t="s">
        <v>256</v>
      </c>
      <c r="C54" t="s">
        <v>42</v>
      </c>
      <c r="D54" s="14">
        <f>(1-VLOOKUP($B54,payoutRatio!$A$1:$P$141,D$1,FALSE)/100)*(VLOOKUP($B54,ROE[#All],D$1,FALSE)/100)</f>
        <v>-0.11190937999999999</v>
      </c>
      <c r="E54" s="14">
        <f>(1-VLOOKUP($B54,payoutRatio!$A$1:$P$141,E$1,FALSE)/100)*(VLOOKUP($B54,ROE[#All],E$1,FALSE)/100)</f>
        <v>-0.16935048</v>
      </c>
      <c r="F54" s="14">
        <f>(1-VLOOKUP($B54,payoutRatio!$A$1:$P$141,F$1,FALSE)/100)*(VLOOKUP($B54,ROE[#All],F$1,FALSE)/100)</f>
        <v>-4.3241880000000003E-2</v>
      </c>
      <c r="G54" s="14">
        <f>(1-VLOOKUP($B54,payoutRatio!$A$1:$P$141,G$1,FALSE)/100)*(VLOOKUP($B54,ROE[#All],G$1,FALSE)/100)</f>
        <v>7.6627199999999996E-3</v>
      </c>
      <c r="H54" s="14">
        <f>(1-VLOOKUP($B54,payoutRatio!$A$1:$P$141,H$1,FALSE)/100)*(VLOOKUP($B54,ROE[#All],H$1,FALSE)/100)</f>
        <v>2.8194959999999998E-2</v>
      </c>
      <c r="I54" s="14">
        <f>(1-VLOOKUP($B54,payoutRatio!$A$1:$P$141,I$1,FALSE)/100)*(VLOOKUP($B54,ROE[#All],I$1,FALSE)/100)</f>
        <v>2.0155200000000002E-2</v>
      </c>
      <c r="J54" s="14">
        <f>(1-VLOOKUP($B54,payoutRatio!$A$1:$P$141,J$1,FALSE)/100)*(VLOOKUP($B54,ROE[#All],J$1,FALSE)/100)</f>
        <v>8.8222900000000017E-3</v>
      </c>
      <c r="K54" s="14">
        <f>(1-VLOOKUP($B54,payoutRatio!$A$1:$P$141,K$1,FALSE)/100)*(VLOOKUP($B54,ROE[#All],K$1,FALSE)/100)</f>
        <v>1.9990679999999997E-2</v>
      </c>
      <c r="L54" s="14">
        <f>(1-VLOOKUP($B54,payoutRatio!$A$1:$P$141,L$1,FALSE)/100)*(VLOOKUP($B54,ROE[#All],L$1,FALSE)/100)</f>
        <v>4.0667549999999997E-2</v>
      </c>
      <c r="M54" s="14">
        <f>(1-VLOOKUP($B54,payoutRatio!$A$1:$P$141,M$1,FALSE)/100)*(VLOOKUP($B54,ROE[#All],M$1,FALSE)/100)</f>
        <v>4.420673E-2</v>
      </c>
      <c r="N54" s="14">
        <f>(1-VLOOKUP($B54,payoutRatio!$A$1:$P$141,N$1,FALSE)/100)*(VLOOKUP($B54,ROE[#All],N$1,FALSE)/100)</f>
        <v>4.2003020000000002E-2</v>
      </c>
      <c r="P54" s="21">
        <f t="shared" si="5"/>
        <v>-8.8921000000000133E-5</v>
      </c>
      <c r="Q54" s="21">
        <f t="shared" si="6"/>
        <v>1.6020607090909095E-2</v>
      </c>
      <c r="R54" s="17" t="str">
        <f t="shared" si="7"/>
        <v>개별확인</v>
      </c>
      <c r="S54" s="17" t="str">
        <f t="shared" si="8"/>
        <v>업력 10년 미만 여부</v>
      </c>
      <c r="T54" s="17" t="str">
        <f t="shared" si="9"/>
        <v>확인</v>
      </c>
    </row>
    <row r="55" spans="1:20" x14ac:dyDescent="0.2">
      <c r="A55" t="str">
        <f t="shared" si="1"/>
        <v/>
      </c>
      <c r="B55" t="s">
        <v>258</v>
      </c>
      <c r="C55" t="s">
        <v>42</v>
      </c>
      <c r="D55" s="14">
        <f>(1-VLOOKUP($B55,payoutRatio!$A$1:$P$141,D$1,FALSE)/100)*(VLOOKUP($B55,ROE[#All],D$1,FALSE)/100)</f>
        <v>8.1179200000000007E-2</v>
      </c>
      <c r="E55" s="14">
        <f>(1-VLOOKUP($B55,payoutRatio!$A$1:$P$141,E$1,FALSE)/100)*(VLOOKUP($B55,ROE[#All],E$1,FALSE)/100)</f>
        <v>7.9060800000000001E-2</v>
      </c>
      <c r="F55" s="14">
        <f>(1-VLOOKUP($B55,payoutRatio!$A$1:$P$141,F$1,FALSE)/100)*(VLOOKUP($B55,ROE[#All],F$1,FALSE)/100)</f>
        <v>6.5681840000000005E-2</v>
      </c>
      <c r="G55" s="14">
        <f>(1-VLOOKUP($B55,payoutRatio!$A$1:$P$141,G$1,FALSE)/100)*(VLOOKUP($B55,ROE[#All],G$1,FALSE)/100)</f>
        <v>7.8826500000000015E-3</v>
      </c>
      <c r="H55" s="14">
        <f>(1-VLOOKUP($B55,payoutRatio!$A$1:$P$141,H$1,FALSE)/100)*(VLOOKUP($B55,ROE[#All],H$1,FALSE)/100)</f>
        <v>1.8340000000000004E-5</v>
      </c>
      <c r="I55" s="14">
        <f>(1-VLOOKUP($B55,payoutRatio!$A$1:$P$141,I$1,FALSE)/100)*(VLOOKUP($B55,ROE[#All],I$1,FALSE)/100)</f>
        <v>7.7619240000000006E-2</v>
      </c>
      <c r="J55" s="14">
        <f>(1-VLOOKUP($B55,payoutRatio!$A$1:$P$141,J$1,FALSE)/100)*(VLOOKUP($B55,ROE[#All],J$1,FALSE)/100)</f>
        <v>7.4014800000000002E-3</v>
      </c>
      <c r="K55" s="14">
        <f>(1-VLOOKUP($B55,payoutRatio!$A$1:$P$141,K$1,FALSE)/100)*(VLOOKUP($B55,ROE[#All],K$1,FALSE)/100)</f>
        <v>6.1543999999999991E-3</v>
      </c>
      <c r="L55" s="14">
        <f>(1-VLOOKUP($B55,payoutRatio!$A$1:$P$141,L$1,FALSE)/100)*(VLOOKUP($B55,ROE[#All],L$1,FALSE)/100)</f>
        <v>9.3989879999999998E-2</v>
      </c>
      <c r="M55" s="14">
        <f>(1-VLOOKUP($B55,payoutRatio!$A$1:$P$141,M$1,FALSE)/100)*(VLOOKUP($B55,ROE[#All],M$1,FALSE)/100)</f>
        <v>-3.9800000000000002E-2</v>
      </c>
      <c r="N55" s="14">
        <f>(1-VLOOKUP($B55,payoutRatio!$A$1:$P$141,N$1,FALSE)/100)*(VLOOKUP($B55,ROE[#All],N$1,FALSE)/100)</f>
        <v>4.9898130000000006E-2</v>
      </c>
      <c r="P55" s="21">
        <f t="shared" si="5"/>
        <v>3.4790676E-2</v>
      </c>
      <c r="Q55" s="21">
        <f t="shared" si="6"/>
        <v>-3.7703656969696958E-3</v>
      </c>
      <c r="R55" s="17" t="str">
        <f t="shared" si="7"/>
        <v>성장산업</v>
      </c>
      <c r="S55" s="17" t="str">
        <f t="shared" si="8"/>
        <v/>
      </c>
      <c r="T55" s="17" t="str">
        <f t="shared" si="9"/>
        <v>1%</v>
      </c>
    </row>
    <row r="56" spans="1:20" x14ac:dyDescent="0.2">
      <c r="A56" t="str">
        <f t="shared" si="1"/>
        <v/>
      </c>
      <c r="B56" t="s">
        <v>260</v>
      </c>
      <c r="C56" t="s">
        <v>42</v>
      </c>
      <c r="D56" s="14">
        <f>(1-VLOOKUP($B56,payoutRatio!$A$1:$P$141,D$1,FALSE)/100)*(VLOOKUP($B56,ROE[#All],D$1,FALSE)/100)</f>
        <v>0.25636500000000001</v>
      </c>
      <c r="E56" s="14">
        <f>(1-VLOOKUP($B56,payoutRatio!$A$1:$P$141,E$1,FALSE)/100)*(VLOOKUP($B56,ROE[#All],E$1,FALSE)/100)</f>
        <v>4.6782799999999999E-3</v>
      </c>
      <c r="F56" s="14">
        <f>(1-VLOOKUP($B56,payoutRatio!$A$1:$P$141,F$1,FALSE)/100)*(VLOOKUP($B56,ROE[#All],F$1,FALSE)/100)</f>
        <v>7.4639999999999993E-4</v>
      </c>
      <c r="G56" s="14">
        <f>(1-VLOOKUP($B56,payoutRatio!$A$1:$P$141,G$1,FALSE)/100)*(VLOOKUP($B56,ROE[#All],G$1,FALSE)/100)</f>
        <v>2.38602E-3</v>
      </c>
      <c r="H56" s="14">
        <f>(1-VLOOKUP($B56,payoutRatio!$A$1:$P$141,H$1,FALSE)/100)*(VLOOKUP($B56,ROE[#All],H$1,FALSE)/100)</f>
        <v>2.4251569999999997E-2</v>
      </c>
      <c r="I56" s="14">
        <f>(1-VLOOKUP($B56,payoutRatio!$A$1:$P$141,I$1,FALSE)/100)*(VLOOKUP($B56,ROE[#All],I$1,FALSE)/100)</f>
        <v>3.3035720000000005E-2</v>
      </c>
      <c r="J56" s="14">
        <f>(1-VLOOKUP($B56,payoutRatio!$A$1:$P$141,J$1,FALSE)/100)*(VLOOKUP($B56,ROE[#All],J$1,FALSE)/100)</f>
        <v>4.962714E-2</v>
      </c>
      <c r="K56" s="14">
        <f>(1-VLOOKUP($B56,payoutRatio!$A$1:$P$141,K$1,FALSE)/100)*(VLOOKUP($B56,ROE[#All],K$1,FALSE)/100)</f>
        <v>3.0399740000000001E-2</v>
      </c>
      <c r="L56" s="14">
        <f>(1-VLOOKUP($B56,payoutRatio!$A$1:$P$141,L$1,FALSE)/100)*(VLOOKUP($B56,ROE[#All],L$1,FALSE)/100)</f>
        <v>6.4419199999999986E-3</v>
      </c>
      <c r="M56" s="14">
        <f>(1-VLOOKUP($B56,payoutRatio!$A$1:$P$141,M$1,FALSE)/100)*(VLOOKUP($B56,ROE[#All],M$1,FALSE)/100)</f>
        <v>4.1197120000000004E-2</v>
      </c>
      <c r="N56" s="14">
        <f>(1-VLOOKUP($B56,payoutRatio!$A$1:$P$141,N$1,FALSE)/100)*(VLOOKUP($B56,ROE[#All],N$1,FALSE)/100)</f>
        <v>1.3289400000000002E-2</v>
      </c>
      <c r="P56" s="21">
        <f t="shared" si="5"/>
        <v>2.0605330999999998E-2</v>
      </c>
      <c r="Q56" s="21">
        <f t="shared" si="6"/>
        <v>2.5210336363636373E-3</v>
      </c>
      <c r="R56" s="17" t="str">
        <f t="shared" si="7"/>
        <v>성장산업</v>
      </c>
      <c r="S56" s="17" t="str">
        <f t="shared" si="8"/>
        <v/>
      </c>
      <c r="T56" s="17" t="str">
        <f t="shared" si="9"/>
        <v>1%</v>
      </c>
    </row>
    <row r="57" spans="1:20" x14ac:dyDescent="0.2">
      <c r="A57" t="str">
        <f t="shared" si="1"/>
        <v/>
      </c>
      <c r="B57" t="s">
        <v>262</v>
      </c>
      <c r="C57" t="s">
        <v>42</v>
      </c>
      <c r="D57" s="14">
        <f>(1-VLOOKUP($B57,payoutRatio!$A$1:$P$141,D$1,FALSE)/100)*(VLOOKUP($B57,ROE[#All],D$1,FALSE)/100)</f>
        <v>6.5644799999999989E-2</v>
      </c>
      <c r="E57" s="14">
        <f>(1-VLOOKUP($B57,payoutRatio!$A$1:$P$141,E$1,FALSE)/100)*(VLOOKUP($B57,ROE[#All],E$1,FALSE)/100)</f>
        <v>1.2474000000000001E-2</v>
      </c>
      <c r="F57" s="14">
        <f>(1-VLOOKUP($B57,payoutRatio!$A$1:$P$141,F$1,FALSE)/100)*(VLOOKUP($B57,ROE[#All],F$1,FALSE)/100)</f>
        <v>3.9321449999999994E-2</v>
      </c>
      <c r="G57" s="14">
        <f>(1-VLOOKUP($B57,payoutRatio!$A$1:$P$141,G$1,FALSE)/100)*(VLOOKUP($B57,ROE[#All],G$1,FALSE)/100)</f>
        <v>3.1002859999999997E-2</v>
      </c>
      <c r="H57" s="14">
        <f>(1-VLOOKUP($B57,payoutRatio!$A$1:$P$141,H$1,FALSE)/100)*(VLOOKUP($B57,ROE[#All],H$1,FALSE)/100)</f>
        <v>4.3105770000000009E-2</v>
      </c>
      <c r="I57" s="14">
        <f>(1-VLOOKUP($B57,payoutRatio!$A$1:$P$141,I$1,FALSE)/100)*(VLOOKUP($B57,ROE[#All],I$1,FALSE)/100)</f>
        <v>7.5774240000000007E-2</v>
      </c>
      <c r="J57" s="14">
        <f>(1-VLOOKUP($B57,payoutRatio!$A$1:$P$141,J$1,FALSE)/100)*(VLOOKUP($B57,ROE[#All],J$1,FALSE)/100)</f>
        <v>6.195618E-2</v>
      </c>
      <c r="K57" s="14">
        <f>(1-VLOOKUP($B57,payoutRatio!$A$1:$P$141,K$1,FALSE)/100)*(VLOOKUP($B57,ROE[#All],K$1,FALSE)/100)</f>
        <v>5.0482519999999996E-2</v>
      </c>
      <c r="L57" s="14">
        <f>(1-VLOOKUP($B57,payoutRatio!$A$1:$P$141,L$1,FALSE)/100)*(VLOOKUP($B57,ROE[#All],L$1,FALSE)/100)</f>
        <v>4.0247280000000003E-2</v>
      </c>
      <c r="M57" s="14">
        <f>(1-VLOOKUP($B57,payoutRatio!$A$1:$P$141,M$1,FALSE)/100)*(VLOOKUP($B57,ROE[#All],M$1,FALSE)/100)</f>
        <v>8.3453999999999987E-2</v>
      </c>
      <c r="N57" s="14">
        <f>(1-VLOOKUP($B57,payoutRatio!$A$1:$P$141,N$1,FALSE)/100)*(VLOOKUP($B57,ROE[#All],N$1,FALSE)/100)</f>
        <v>8.0881439999999999E-2</v>
      </c>
      <c r="P57" s="21">
        <f t="shared" si="5"/>
        <v>5.1869973999999999E-2</v>
      </c>
      <c r="Q57" s="21">
        <f t="shared" si="6"/>
        <v>5.9341157575757567E-3</v>
      </c>
      <c r="R57" s="17" t="str">
        <f t="shared" si="7"/>
        <v>성장산업</v>
      </c>
      <c r="S57" s="17" t="str">
        <f t="shared" si="8"/>
        <v/>
      </c>
      <c r="T57" s="17" t="str">
        <f t="shared" si="9"/>
        <v>1%</v>
      </c>
    </row>
    <row r="58" spans="1:20" x14ac:dyDescent="0.2">
      <c r="A58" t="str">
        <f t="shared" si="1"/>
        <v/>
      </c>
      <c r="B58" t="s">
        <v>264</v>
      </c>
      <c r="C58" t="s">
        <v>42</v>
      </c>
      <c r="D58" s="14">
        <f>(1-VLOOKUP($B58,payoutRatio!$A$1:$P$141,D$1,FALSE)/100)*(VLOOKUP($B58,ROE[#All],D$1,FALSE)/100)</f>
        <v>6.9844899999999988E-2</v>
      </c>
      <c r="E58" s="14">
        <f>(1-VLOOKUP($B58,payoutRatio!$A$1:$P$141,E$1,FALSE)/100)*(VLOOKUP($B58,ROE[#All],E$1,FALSE)/100)</f>
        <v>8.1692000000000006E-4</v>
      </c>
      <c r="F58" s="14">
        <f>(1-VLOOKUP($B58,payoutRatio!$A$1:$P$141,F$1,FALSE)/100)*(VLOOKUP($B58,ROE[#All],F$1,FALSE)/100)</f>
        <v>3.8773809999999999E-2</v>
      </c>
      <c r="G58" s="14">
        <f>(1-VLOOKUP($B58,payoutRatio!$A$1:$P$141,G$1,FALSE)/100)*(VLOOKUP($B58,ROE[#All],G$1,FALSE)/100)</f>
        <v>3.4143630000000001E-2</v>
      </c>
      <c r="H58" s="14">
        <f>(1-VLOOKUP($B58,payoutRatio!$A$1:$P$141,H$1,FALSE)/100)*(VLOOKUP($B58,ROE[#All],H$1,FALSE)/100)</f>
        <v>2.6934119999999999E-2</v>
      </c>
      <c r="I58" s="14">
        <f>(1-VLOOKUP($B58,payoutRatio!$A$1:$P$141,I$1,FALSE)/100)*(VLOOKUP($B58,ROE[#All],I$1,FALSE)/100)</f>
        <v>8.0010709999999985E-2</v>
      </c>
      <c r="J58" s="14">
        <f>(1-VLOOKUP($B58,payoutRatio!$A$1:$P$141,J$1,FALSE)/100)*(VLOOKUP($B58,ROE[#All],J$1,FALSE)/100)</f>
        <v>5.0034600000000005E-2</v>
      </c>
      <c r="K58" s="14">
        <f>(1-VLOOKUP($B58,payoutRatio!$A$1:$P$141,K$1,FALSE)/100)*(VLOOKUP($B58,ROE[#All],K$1,FALSE)/100)</f>
        <v>5.9449379999999996E-2</v>
      </c>
      <c r="L58" s="14">
        <f>(1-VLOOKUP($B58,payoutRatio!$A$1:$P$141,L$1,FALSE)/100)*(VLOOKUP($B58,ROE[#All],L$1,FALSE)/100)</f>
        <v>4.6029600000000004E-2</v>
      </c>
      <c r="M58" s="14">
        <f>(1-VLOOKUP($B58,payoutRatio!$A$1:$P$141,M$1,FALSE)/100)*(VLOOKUP($B58,ROE[#All],M$1,FALSE)/100)</f>
        <v>7.9577300000000017E-2</v>
      </c>
      <c r="N58" s="14">
        <f>(1-VLOOKUP($B58,payoutRatio!$A$1:$P$141,N$1,FALSE)/100)*(VLOOKUP($B58,ROE[#All],N$1,FALSE)/100)</f>
        <v>6.5401199999999993E-2</v>
      </c>
      <c r="P58" s="21">
        <f t="shared" si="5"/>
        <v>4.8117127000000003E-2</v>
      </c>
      <c r="Q58" s="21">
        <f t="shared" si="6"/>
        <v>6.0235301212121237E-3</v>
      </c>
      <c r="R58" s="17" t="str">
        <f t="shared" si="7"/>
        <v>성장산업</v>
      </c>
      <c r="S58" s="17" t="str">
        <f t="shared" si="8"/>
        <v/>
      </c>
      <c r="T58" s="17" t="str">
        <f t="shared" si="9"/>
        <v>1%</v>
      </c>
    </row>
    <row r="59" spans="1:20" x14ac:dyDescent="0.2">
      <c r="A59" t="str">
        <f t="shared" si="1"/>
        <v/>
      </c>
      <c r="B59" t="s">
        <v>266</v>
      </c>
      <c r="C59" t="s">
        <v>42</v>
      </c>
      <c r="D59" s="14">
        <f>(1-VLOOKUP($B59,payoutRatio!$A$1:$P$141,D$1,FALSE)/100)*(VLOOKUP($B59,ROE[#All],D$1,FALSE)/100)</f>
        <v>6.046696E-2</v>
      </c>
      <c r="E59" s="14">
        <f>(1-VLOOKUP($B59,payoutRatio!$A$1:$P$141,E$1,FALSE)/100)*(VLOOKUP($B59,ROE[#All],E$1,FALSE)/100)</f>
        <v>2.6970359999999999E-2</v>
      </c>
      <c r="F59" s="14">
        <f>(1-VLOOKUP($B59,payoutRatio!$A$1:$P$141,F$1,FALSE)/100)*(VLOOKUP($B59,ROE[#All],F$1,FALSE)/100)</f>
        <v>3.9520350000000003E-2</v>
      </c>
      <c r="G59" s="14">
        <f>(1-VLOOKUP($B59,payoutRatio!$A$1:$P$141,G$1,FALSE)/100)*(VLOOKUP($B59,ROE[#All],G$1,FALSE)/100)</f>
        <v>2.7218240000000001E-2</v>
      </c>
      <c r="H59" s="14">
        <f>(1-VLOOKUP($B59,payoutRatio!$A$1:$P$141,H$1,FALSE)/100)*(VLOOKUP($B59,ROE[#All],H$1,FALSE)/100)</f>
        <v>5.9216159999999997E-2</v>
      </c>
      <c r="I59" s="14">
        <f>(1-VLOOKUP($B59,payoutRatio!$A$1:$P$141,I$1,FALSE)/100)*(VLOOKUP($B59,ROE[#All],I$1,FALSE)/100)</f>
        <v>7.1465600000000004E-2</v>
      </c>
      <c r="J59" s="14">
        <f>(1-VLOOKUP($B59,payoutRatio!$A$1:$P$141,J$1,FALSE)/100)*(VLOOKUP($B59,ROE[#All],J$1,FALSE)/100)</f>
        <v>7.4276500000000009E-2</v>
      </c>
      <c r="K59" s="14">
        <f>(1-VLOOKUP($B59,payoutRatio!$A$1:$P$141,K$1,FALSE)/100)*(VLOOKUP($B59,ROE[#All],K$1,FALSE)/100)</f>
        <v>4.3258999999999999E-2</v>
      </c>
      <c r="L59" s="14">
        <f>(1-VLOOKUP($B59,payoutRatio!$A$1:$P$141,L$1,FALSE)/100)*(VLOOKUP($B59,ROE[#All],L$1,FALSE)/100)</f>
        <v>3.3361120000000001E-2</v>
      </c>
      <c r="M59" s="14">
        <f>(1-VLOOKUP($B59,payoutRatio!$A$1:$P$141,M$1,FALSE)/100)*(VLOOKUP($B59,ROE[#All],M$1,FALSE)/100)</f>
        <v>8.7593100000000007E-2</v>
      </c>
      <c r="N59" s="14">
        <f>(1-VLOOKUP($B59,payoutRatio!$A$1:$P$141,N$1,FALSE)/100)*(VLOOKUP($B59,ROE[#All],N$1,FALSE)/100)</f>
        <v>9.6819959999999997E-2</v>
      </c>
      <c r="P59" s="21">
        <f t="shared" si="5"/>
        <v>5.5970039000000006E-2</v>
      </c>
      <c r="Q59" s="21">
        <f t="shared" si="6"/>
        <v>5.762481636363637E-3</v>
      </c>
      <c r="R59" s="17" t="str">
        <f t="shared" si="7"/>
        <v>성장산업</v>
      </c>
      <c r="S59" s="17" t="str">
        <f t="shared" si="8"/>
        <v/>
      </c>
      <c r="T59" s="17" t="str">
        <f t="shared" si="9"/>
        <v>1%</v>
      </c>
    </row>
    <row r="60" spans="1:20" x14ac:dyDescent="0.2">
      <c r="A60" t="str">
        <f t="shared" si="1"/>
        <v/>
      </c>
      <c r="B60" t="s">
        <v>268</v>
      </c>
      <c r="C60" t="s">
        <v>42</v>
      </c>
      <c r="D60" s="14">
        <f>(1-VLOOKUP($B60,payoutRatio!$A$1:$P$141,D$1,FALSE)/100)*(VLOOKUP($B60,ROE[#All],D$1,FALSE)/100)</f>
        <v>0.11694144000000001</v>
      </c>
      <c r="E60" s="14">
        <f>(1-VLOOKUP($B60,payoutRatio!$A$1:$P$141,E$1,FALSE)/100)*(VLOOKUP($B60,ROE[#All],E$1,FALSE)/100)</f>
        <v>0.11243241999999999</v>
      </c>
      <c r="F60" s="14">
        <f>(1-VLOOKUP($B60,payoutRatio!$A$1:$P$141,F$1,FALSE)/100)*(VLOOKUP($B60,ROE[#All],F$1,FALSE)/100)</f>
        <v>9.1771240000000004E-2</v>
      </c>
      <c r="G60" s="14">
        <f>(1-VLOOKUP($B60,payoutRatio!$A$1:$P$141,G$1,FALSE)/100)*(VLOOKUP($B60,ROE[#All],G$1,FALSE)/100)</f>
        <v>8.0387099999999989E-2</v>
      </c>
      <c r="H60" s="14">
        <f>(1-VLOOKUP($B60,payoutRatio!$A$1:$P$141,H$1,FALSE)/100)*(VLOOKUP($B60,ROE[#All],H$1,FALSE)/100)</f>
        <v>6.5673479999999992E-2</v>
      </c>
      <c r="I60" s="14">
        <f>(1-VLOOKUP($B60,payoutRatio!$A$1:$P$141,I$1,FALSE)/100)*(VLOOKUP($B60,ROE[#All],I$1,FALSE)/100)</f>
        <v>2.7551250000000006E-2</v>
      </c>
      <c r="J60" s="14">
        <f>(1-VLOOKUP($B60,payoutRatio!$A$1:$P$141,J$1,FALSE)/100)*(VLOOKUP($B60,ROE[#All],J$1,FALSE)/100)</f>
        <v>1.0440690000000002E-2</v>
      </c>
      <c r="K60" s="14">
        <f>(1-VLOOKUP($B60,payoutRatio!$A$1:$P$141,K$1,FALSE)/100)*(VLOOKUP($B60,ROE[#All],K$1,FALSE)/100)</f>
        <v>3.4457359999999999E-2</v>
      </c>
      <c r="L60" s="14">
        <f>(1-VLOOKUP($B60,payoutRatio!$A$1:$P$141,L$1,FALSE)/100)*(VLOOKUP($B60,ROE[#All],L$1,FALSE)/100)</f>
        <v>5.6322799999999999E-3</v>
      </c>
      <c r="M60" s="14">
        <f>(1-VLOOKUP($B60,payoutRatio!$A$1:$P$141,M$1,FALSE)/100)*(VLOOKUP($B60,ROE[#All],M$1,FALSE)/100)</f>
        <v>2.16247E-2</v>
      </c>
      <c r="N60" s="14">
        <f>(1-VLOOKUP($B60,payoutRatio!$A$1:$P$141,N$1,FALSE)/100)*(VLOOKUP($B60,ROE[#All],N$1,FALSE)/100)</f>
        <v>3.6165089999999997E-2</v>
      </c>
      <c r="P60" s="21">
        <f t="shared" si="5"/>
        <v>4.8613561000000007E-2</v>
      </c>
      <c r="Q60" s="21">
        <f t="shared" si="6"/>
        <v>-1.0072513757575761E-2</v>
      </c>
      <c r="R60" s="17" t="str">
        <f t="shared" si="7"/>
        <v>성장산업</v>
      </c>
      <c r="S60" s="17" t="str">
        <f t="shared" si="8"/>
        <v/>
      </c>
      <c r="T60" s="17" t="str">
        <f t="shared" si="9"/>
        <v>1%</v>
      </c>
    </row>
    <row r="61" spans="1:20" x14ac:dyDescent="0.2">
      <c r="A61" t="str">
        <f t="shared" si="1"/>
        <v/>
      </c>
      <c r="B61" t="s">
        <v>270</v>
      </c>
      <c r="C61" t="s">
        <v>42</v>
      </c>
      <c r="D61" s="14">
        <f>(1-VLOOKUP($B61,payoutRatio!$A$1:$P$141,D$1,FALSE)/100)*(VLOOKUP($B61,ROE[#All],D$1,FALSE)/100)</f>
        <v>0.11364381999999998</v>
      </c>
      <c r="E61" s="14">
        <f>(1-VLOOKUP($B61,payoutRatio!$A$1:$P$141,E$1,FALSE)/100)*(VLOOKUP($B61,ROE[#All],E$1,FALSE)/100)</f>
        <v>0.11882600000000001</v>
      </c>
      <c r="F61" s="14">
        <f>(1-VLOOKUP($B61,payoutRatio!$A$1:$P$141,F$1,FALSE)/100)*(VLOOKUP($B61,ROE[#All],F$1,FALSE)/100)</f>
        <v>8.9901440000000013E-2</v>
      </c>
      <c r="G61" s="14">
        <f>(1-VLOOKUP($B61,payoutRatio!$A$1:$P$141,G$1,FALSE)/100)*(VLOOKUP($B61,ROE[#All],G$1,FALSE)/100)</f>
        <v>8.0443879999999995E-2</v>
      </c>
      <c r="H61" s="14">
        <f>(1-VLOOKUP($B61,payoutRatio!$A$1:$P$141,H$1,FALSE)/100)*(VLOOKUP($B61,ROE[#All],H$1,FALSE)/100)</f>
        <v>5.771136000000001E-2</v>
      </c>
      <c r="I61" s="14">
        <f>(1-VLOOKUP($B61,payoutRatio!$A$1:$P$141,I$1,FALSE)/100)*(VLOOKUP($B61,ROE[#All],I$1,FALSE)/100)</f>
        <v>2.0841120000000001E-2</v>
      </c>
      <c r="J61" s="14">
        <f>(1-VLOOKUP($B61,payoutRatio!$A$1:$P$141,J$1,FALSE)/100)*(VLOOKUP($B61,ROE[#All],J$1,FALSE)/100)</f>
        <v>-6.3323999999999997E-4</v>
      </c>
      <c r="K61" s="14">
        <f>(1-VLOOKUP($B61,payoutRatio!$A$1:$P$141,K$1,FALSE)/100)*(VLOOKUP($B61,ROE[#All],K$1,FALSE)/100)</f>
        <v>3.1391369999999995E-2</v>
      </c>
      <c r="L61" s="14">
        <f>(1-VLOOKUP($B61,payoutRatio!$A$1:$P$141,L$1,FALSE)/100)*(VLOOKUP($B61,ROE[#All],L$1,FALSE)/100)</f>
        <v>3.2435999999999999E-4</v>
      </c>
      <c r="M61" s="14">
        <f>(1-VLOOKUP($B61,payoutRatio!$A$1:$P$141,M$1,FALSE)/100)*(VLOOKUP($B61,ROE[#All],M$1,FALSE)/100)</f>
        <v>4.59648E-3</v>
      </c>
      <c r="N61" s="14">
        <f>(1-VLOOKUP($B61,payoutRatio!$A$1:$P$141,N$1,FALSE)/100)*(VLOOKUP($B61,ROE[#All],N$1,FALSE)/100)</f>
        <v>2.9427190000000002E-2</v>
      </c>
      <c r="P61" s="21">
        <f t="shared" si="5"/>
        <v>4.3282996000000004E-2</v>
      </c>
      <c r="Q61" s="21">
        <f t="shared" si="6"/>
        <v>-1.1531854181818188E-2</v>
      </c>
      <c r="R61" s="17" t="str">
        <f t="shared" si="7"/>
        <v>성장산업</v>
      </c>
      <c r="S61" s="17" t="str">
        <f t="shared" si="8"/>
        <v/>
      </c>
      <c r="T61" s="17" t="str">
        <f t="shared" si="9"/>
        <v>1%</v>
      </c>
    </row>
    <row r="62" spans="1:20" x14ac:dyDescent="0.2">
      <c r="A62" t="str">
        <f t="shared" si="1"/>
        <v/>
      </c>
      <c r="B62" t="s">
        <v>272</v>
      </c>
      <c r="C62" t="s">
        <v>42</v>
      </c>
      <c r="D62" s="14">
        <f>(1-VLOOKUP($B62,payoutRatio!$A$1:$P$141,D$1,FALSE)/100)*(VLOOKUP($B62,ROE[#All],D$1,FALSE)/100)</f>
        <v>0.12118810000000001</v>
      </c>
      <c r="E62" s="14">
        <f>(1-VLOOKUP($B62,payoutRatio!$A$1:$P$141,E$1,FALSE)/100)*(VLOOKUP($B62,ROE[#All],E$1,FALSE)/100)</f>
        <v>0.10531529000000001</v>
      </c>
      <c r="F62" s="14">
        <f>(1-VLOOKUP($B62,payoutRatio!$A$1:$P$141,F$1,FALSE)/100)*(VLOOKUP($B62,ROE[#All],F$1,FALSE)/100)</f>
        <v>9.417194999999999E-2</v>
      </c>
      <c r="G62" s="14">
        <f>(1-VLOOKUP($B62,payoutRatio!$A$1:$P$141,G$1,FALSE)/100)*(VLOOKUP($B62,ROE[#All],G$1,FALSE)/100)</f>
        <v>8.0286099999999999E-2</v>
      </c>
      <c r="H62" s="14">
        <f>(1-VLOOKUP($B62,payoutRatio!$A$1:$P$141,H$1,FALSE)/100)*(VLOOKUP($B62,ROE[#All],H$1,FALSE)/100)</f>
        <v>7.4351040000000007E-2</v>
      </c>
      <c r="I62" s="14">
        <f>(1-VLOOKUP($B62,payoutRatio!$A$1:$P$141,I$1,FALSE)/100)*(VLOOKUP($B62,ROE[#All],I$1,FALSE)/100)</f>
        <v>3.4576619999999995E-2</v>
      </c>
      <c r="J62" s="14">
        <f>(1-VLOOKUP($B62,payoutRatio!$A$1:$P$141,J$1,FALSE)/100)*(VLOOKUP($B62,ROE[#All],J$1,FALSE)/100)</f>
        <v>3.0334079999999996E-2</v>
      </c>
      <c r="K62" s="14">
        <f>(1-VLOOKUP($B62,payoutRatio!$A$1:$P$141,K$1,FALSE)/100)*(VLOOKUP($B62,ROE[#All],K$1,FALSE)/100)</f>
        <v>3.7447380000000002E-2</v>
      </c>
      <c r="L62" s="14">
        <f>(1-VLOOKUP($B62,payoutRatio!$A$1:$P$141,L$1,FALSE)/100)*(VLOOKUP($B62,ROE[#All],L$1,FALSE)/100)</f>
        <v>1.2089249999999998E-2</v>
      </c>
      <c r="M62" s="14">
        <f>(1-VLOOKUP($B62,payoutRatio!$A$1:$P$141,M$1,FALSE)/100)*(VLOOKUP($B62,ROE[#All],M$1,FALSE)/100)</f>
        <v>3.7980429999999996E-2</v>
      </c>
      <c r="N62" s="14">
        <f>(1-VLOOKUP($B62,payoutRatio!$A$1:$P$141,N$1,FALSE)/100)*(VLOOKUP($B62,ROE[#All],N$1,FALSE)/100)</f>
        <v>4.0822739999999996E-2</v>
      </c>
      <c r="P62" s="21">
        <f t="shared" si="5"/>
        <v>5.4737488000000001E-2</v>
      </c>
      <c r="Q62" s="21">
        <f t="shared" si="6"/>
        <v>-8.664917333333336E-3</v>
      </c>
      <c r="R62" s="17" t="str">
        <f t="shared" si="7"/>
        <v>성장산업</v>
      </c>
      <c r="S62" s="17" t="str">
        <f t="shared" si="8"/>
        <v/>
      </c>
      <c r="T62" s="17" t="str">
        <f t="shared" si="9"/>
        <v>1%</v>
      </c>
    </row>
    <row r="63" spans="1:20" x14ac:dyDescent="0.2">
      <c r="A63" t="str">
        <f t="shared" si="1"/>
        <v/>
      </c>
      <c r="B63" t="s">
        <v>274</v>
      </c>
      <c r="C63" t="s">
        <v>42</v>
      </c>
      <c r="D63" s="14">
        <f>(1-VLOOKUP($B63,payoutRatio!$A$1:$P$141,D$1,FALSE)/100)*(VLOOKUP($B63,ROE[#All],D$1,FALSE)/100)</f>
        <v>1.4043790000000002E-2</v>
      </c>
      <c r="E63" s="14">
        <f>(1-VLOOKUP($B63,payoutRatio!$A$1:$P$141,E$1,FALSE)/100)*(VLOOKUP($B63,ROE[#All],E$1,FALSE)/100)</f>
        <v>-0.10269869999999999</v>
      </c>
      <c r="F63" s="14">
        <f>(1-VLOOKUP($B63,payoutRatio!$A$1:$P$141,F$1,FALSE)/100)*(VLOOKUP($B63,ROE[#All],F$1,FALSE)/100)</f>
        <v>-6.4000000000000001E-2</v>
      </c>
      <c r="G63" s="14">
        <f>(1-VLOOKUP($B63,payoutRatio!$A$1:$P$141,G$1,FALSE)/100)*(VLOOKUP($B63,ROE[#All],G$1,FALSE)/100)</f>
        <v>-0.22440000000000002</v>
      </c>
      <c r="H63" s="14">
        <f>(1-VLOOKUP($B63,payoutRatio!$A$1:$P$141,H$1,FALSE)/100)*(VLOOKUP($B63,ROE[#All],H$1,FALSE)/100)</f>
        <v>3.6302799999999996E-2</v>
      </c>
      <c r="I63" s="14">
        <f>(1-VLOOKUP($B63,payoutRatio!$A$1:$P$141,I$1,FALSE)/100)*(VLOOKUP($B63,ROE[#All],I$1,FALSE)/100)</f>
        <v>0.10378295999999999</v>
      </c>
      <c r="J63" s="14">
        <f>(1-VLOOKUP($B63,payoutRatio!$A$1:$P$141,J$1,FALSE)/100)*(VLOOKUP($B63,ROE[#All],J$1,FALSE)/100)</f>
        <v>-6.9999999999999993E-3</v>
      </c>
      <c r="K63" s="14">
        <f>(1-VLOOKUP($B63,payoutRatio!$A$1:$P$141,K$1,FALSE)/100)*(VLOOKUP($B63,ROE[#All],K$1,FALSE)/100)</f>
        <v>-4.5720740000000003E-2</v>
      </c>
      <c r="L63" s="14">
        <f>(1-VLOOKUP($B63,payoutRatio!$A$1:$P$141,L$1,FALSE)/100)*(VLOOKUP($B63,ROE[#All],L$1,FALSE)/100)</f>
        <v>8.6724300000000001E-3</v>
      </c>
      <c r="M63" s="14">
        <f>(1-VLOOKUP($B63,payoutRatio!$A$1:$P$141,M$1,FALSE)/100)*(VLOOKUP($B63,ROE[#All],M$1,FALSE)/100)</f>
        <v>-7.9401949999999999E-2</v>
      </c>
      <c r="N63" s="14">
        <f>(1-VLOOKUP($B63,payoutRatio!$A$1:$P$141,N$1,FALSE)/100)*(VLOOKUP($B63,ROE[#All],N$1,FALSE)/100)</f>
        <v>-3.5477750000000002E-2</v>
      </c>
      <c r="P63" s="21">
        <f t="shared" si="5"/>
        <v>-4.0994095000000008E-2</v>
      </c>
      <c r="Q63" s="21">
        <f t="shared" si="6"/>
        <v>7.913233151515155E-3</v>
      </c>
      <c r="R63" s="17" t="str">
        <f t="shared" si="7"/>
        <v>개별확인</v>
      </c>
      <c r="S63" s="17" t="str">
        <f t="shared" si="8"/>
        <v>업력 10년 미만 여부</v>
      </c>
      <c r="T63" s="17" t="str">
        <f t="shared" si="9"/>
        <v>확인</v>
      </c>
    </row>
    <row r="64" spans="1:20" x14ac:dyDescent="0.2">
      <c r="A64" t="str">
        <f t="shared" si="1"/>
        <v/>
      </c>
      <c r="B64" t="s">
        <v>276</v>
      </c>
      <c r="C64" t="s">
        <v>42</v>
      </c>
      <c r="D64" s="14">
        <f>(1-VLOOKUP($B64,payoutRatio!$A$1:$P$141,D$1,FALSE)/100)*(VLOOKUP($B64,ROE[#All],D$1,FALSE)/100)</f>
        <v>9.5078999999999997E-3</v>
      </c>
      <c r="E64" s="14">
        <f>(1-VLOOKUP($B64,payoutRatio!$A$1:$P$141,E$1,FALSE)/100)*(VLOOKUP($B64,ROE[#All],E$1,FALSE)/100)</f>
        <v>-0.12064888</v>
      </c>
      <c r="F64" s="14">
        <f>(1-VLOOKUP($B64,payoutRatio!$A$1:$P$141,F$1,FALSE)/100)*(VLOOKUP($B64,ROE[#All],F$1,FALSE)/100)</f>
        <v>-7.6799999999999993E-2</v>
      </c>
      <c r="G64" s="14">
        <f>(1-VLOOKUP($B64,payoutRatio!$A$1:$P$141,G$1,FALSE)/100)*(VLOOKUP($B64,ROE[#All],G$1,FALSE)/100)</f>
        <v>-0.28649999999999998</v>
      </c>
      <c r="H64" s="14">
        <f>(1-VLOOKUP($B64,payoutRatio!$A$1:$P$141,H$1,FALSE)/100)*(VLOOKUP($B64,ROE[#All],H$1,FALSE)/100)</f>
        <v>2.4394530000000001E-2</v>
      </c>
      <c r="I64" s="14">
        <f>(1-VLOOKUP($B64,payoutRatio!$A$1:$P$141,I$1,FALSE)/100)*(VLOOKUP($B64,ROE[#All],I$1,FALSE)/100)</f>
        <v>0.13614379000000001</v>
      </c>
      <c r="J64" s="14">
        <f>(1-VLOOKUP($B64,payoutRatio!$A$1:$P$141,J$1,FALSE)/100)*(VLOOKUP($B64,ROE[#All],J$1,FALSE)/100)</f>
        <v>-4.6999999999999993E-3</v>
      </c>
      <c r="K64" s="14">
        <f>(1-VLOOKUP($B64,payoutRatio!$A$1:$P$141,K$1,FALSE)/100)*(VLOOKUP($B64,ROE[#All],K$1,FALSE)/100)</f>
        <v>-4.8820799999999998E-2</v>
      </c>
      <c r="L64" s="14">
        <f>(1-VLOOKUP($B64,payoutRatio!$A$1:$P$141,L$1,FALSE)/100)*(VLOOKUP($B64,ROE[#All],L$1,FALSE)/100)</f>
        <v>1.238041E-2</v>
      </c>
      <c r="M64" s="14">
        <f>(1-VLOOKUP($B64,payoutRatio!$A$1:$P$141,M$1,FALSE)/100)*(VLOOKUP($B64,ROE[#All],M$1,FALSE)/100)</f>
        <v>-0.10427009999999999</v>
      </c>
      <c r="N64" s="14">
        <f>(1-VLOOKUP($B64,payoutRatio!$A$1:$P$141,N$1,FALSE)/100)*(VLOOKUP($B64,ROE[#All],N$1,FALSE)/100)</f>
        <v>-4.5365100000000005E-2</v>
      </c>
      <c r="P64" s="21">
        <f t="shared" si="5"/>
        <v>-5.1418614999999987E-2</v>
      </c>
      <c r="Q64" s="21">
        <f t="shared" si="6"/>
        <v>9.8131853939393936E-3</v>
      </c>
      <c r="R64" s="17" t="str">
        <f t="shared" si="7"/>
        <v>개별확인</v>
      </c>
      <c r="S64" s="17" t="str">
        <f t="shared" si="8"/>
        <v>업력 10년 미만 여부</v>
      </c>
      <c r="T64" s="17" t="str">
        <f t="shared" si="9"/>
        <v>확인</v>
      </c>
    </row>
    <row r="65" spans="1:20" x14ac:dyDescent="0.2">
      <c r="A65" t="str">
        <f t="shared" si="1"/>
        <v/>
      </c>
      <c r="B65" t="s">
        <v>278</v>
      </c>
      <c r="C65" t="s">
        <v>42</v>
      </c>
      <c r="D65" s="14">
        <f>(1-VLOOKUP($B65,payoutRatio!$A$1:$P$141,D$1,FALSE)/100)*(VLOOKUP($B65,ROE[#All],D$1,FALSE)/100)</f>
        <v>6.7435599999999984E-2</v>
      </c>
      <c r="E65" s="14">
        <f>(1-VLOOKUP($B65,payoutRatio!$A$1:$P$141,E$1,FALSE)/100)*(VLOOKUP($B65,ROE[#All],E$1,FALSE)/100)</f>
        <v>5.3492549999999993E-2</v>
      </c>
      <c r="F65" s="14">
        <f>(1-VLOOKUP($B65,payoutRatio!$A$1:$P$141,F$1,FALSE)/100)*(VLOOKUP($B65,ROE[#All],F$1,FALSE)/100)</f>
        <v>1.029E-3</v>
      </c>
      <c r="G65" s="14">
        <f>(1-VLOOKUP($B65,payoutRatio!$A$1:$P$141,G$1,FALSE)/100)*(VLOOKUP($B65,ROE[#All],G$1,FALSE)/100)</f>
        <v>-1.3200000000000044E-4</v>
      </c>
      <c r="H65" s="14">
        <f>(1-VLOOKUP($B65,payoutRatio!$A$1:$P$141,H$1,FALSE)/100)*(VLOOKUP($B65,ROE[#All],H$1,FALSE)/100)</f>
        <v>7.1087169999999991E-2</v>
      </c>
      <c r="I65" s="14">
        <f>(1-VLOOKUP($B65,payoutRatio!$A$1:$P$141,I$1,FALSE)/100)*(VLOOKUP($B65,ROE[#All],I$1,FALSE)/100)</f>
        <v>-3.0200000000000001E-2</v>
      </c>
      <c r="J65" s="14">
        <f>(1-VLOOKUP($B65,payoutRatio!$A$1:$P$141,J$1,FALSE)/100)*(VLOOKUP($B65,ROE[#All],J$1,FALSE)/100)</f>
        <v>-1.7600000000000001E-2</v>
      </c>
      <c r="K65" s="14">
        <f>(1-VLOOKUP($B65,payoutRatio!$A$1:$P$141,K$1,FALSE)/100)*(VLOOKUP($B65,ROE[#All],K$1,FALSE)/100)</f>
        <v>-3.4972050000000005E-2</v>
      </c>
      <c r="L65" s="14">
        <f>(1-VLOOKUP($B65,payoutRatio!$A$1:$P$141,L$1,FALSE)/100)*(VLOOKUP($B65,ROE[#All],L$1,FALSE)/100)</f>
        <v>-1.1842199999999999E-3</v>
      </c>
      <c r="M65" s="14">
        <f>(1-VLOOKUP($B65,payoutRatio!$A$1:$P$141,M$1,FALSE)/100)*(VLOOKUP($B65,ROE[#All],M$1,FALSE)/100)</f>
        <v>1.0556650000000001E-2</v>
      </c>
      <c r="N65" s="14">
        <f>(1-VLOOKUP($B65,payoutRatio!$A$1:$P$141,N$1,FALSE)/100)*(VLOOKUP($B65,ROE[#All],N$1,FALSE)/100)</f>
        <v>3.8106399999999999E-2</v>
      </c>
      <c r="P65" s="21">
        <f t="shared" si="5"/>
        <v>9.0183499999999979E-3</v>
      </c>
      <c r="Q65" s="21">
        <f t="shared" si="6"/>
        <v>-2.3189124848484836E-3</v>
      </c>
      <c r="R65" s="17" t="str">
        <f t="shared" si="7"/>
        <v>성장산업</v>
      </c>
      <c r="S65" s="17" t="str">
        <f t="shared" si="8"/>
        <v/>
      </c>
      <c r="T65" s="17" t="str">
        <f t="shared" si="9"/>
        <v>1%</v>
      </c>
    </row>
    <row r="66" spans="1:20" x14ac:dyDescent="0.2">
      <c r="A66" t="str">
        <f t="shared" si="1"/>
        <v/>
      </c>
      <c r="B66" t="s">
        <v>280</v>
      </c>
      <c r="C66" t="s">
        <v>42</v>
      </c>
      <c r="D66" s="14">
        <f>(1-VLOOKUP($B66,payoutRatio!$A$1:$P$141,D$1,FALSE)/100)*(VLOOKUP($B66,ROE[#All],D$1,FALSE)/100)</f>
        <v>3.5922040000000002E-2</v>
      </c>
      <c r="E66" s="14">
        <f>(1-VLOOKUP($B66,payoutRatio!$A$1:$P$141,E$1,FALSE)/100)*(VLOOKUP($B66,ROE[#All],E$1,FALSE)/100)</f>
        <v>3.4384499999999998E-2</v>
      </c>
      <c r="F66" s="14">
        <f>(1-VLOOKUP($B66,payoutRatio!$A$1:$P$141,F$1,FALSE)/100)*(VLOOKUP($B66,ROE[#All],F$1,FALSE)/100)</f>
        <v>8.3966890000000002E-2</v>
      </c>
      <c r="G66" s="14">
        <f>(1-VLOOKUP($B66,payoutRatio!$A$1:$P$141,G$1,FALSE)/100)*(VLOOKUP($B66,ROE[#All],G$1,FALSE)/100)</f>
        <v>0.11335552</v>
      </c>
      <c r="H66" s="14">
        <f>(1-VLOOKUP($B66,payoutRatio!$A$1:$P$141,H$1,FALSE)/100)*(VLOOKUP($B66,ROE[#All],H$1,FALSE)/100)</f>
        <v>9.0644499999999989E-2</v>
      </c>
      <c r="I66" s="14">
        <f>(1-VLOOKUP($B66,payoutRatio!$A$1:$P$141,I$1,FALSE)/100)*(VLOOKUP($B66,ROE[#All],I$1,FALSE)/100)</f>
        <v>8.8455640000000016E-2</v>
      </c>
      <c r="J66" s="14">
        <f>(1-VLOOKUP($B66,payoutRatio!$A$1:$P$141,J$1,FALSE)/100)*(VLOOKUP($B66,ROE[#All],J$1,FALSE)/100)</f>
        <v>7.9211159999999989E-2</v>
      </c>
      <c r="K66" s="14">
        <f>(1-VLOOKUP($B66,payoutRatio!$A$1:$P$141,K$1,FALSE)/100)*(VLOOKUP($B66,ROE[#All],K$1,FALSE)/100)</f>
        <v>5.1482010000000002E-2</v>
      </c>
      <c r="L66" s="14">
        <f>(1-VLOOKUP($B66,payoutRatio!$A$1:$P$141,L$1,FALSE)/100)*(VLOOKUP($B66,ROE[#All],L$1,FALSE)/100)</f>
        <v>7.0743629999999988E-2</v>
      </c>
      <c r="M66" s="14">
        <f>(1-VLOOKUP($B66,payoutRatio!$A$1:$P$141,M$1,FALSE)/100)*(VLOOKUP($B66,ROE[#All],M$1,FALSE)/100)</f>
        <v>6.6832599999999992E-2</v>
      </c>
      <c r="N66" s="14">
        <f>(1-VLOOKUP($B66,payoutRatio!$A$1:$P$141,N$1,FALSE)/100)*(VLOOKUP($B66,ROE[#All],N$1,FALSE)/100)</f>
        <v>1.3446720000000001E-2</v>
      </c>
      <c r="P66" s="21">
        <f t="shared" si="5"/>
        <v>6.9252316999999994E-2</v>
      </c>
      <c r="Q66" s="21">
        <f t="shared" si="6"/>
        <v>-3.9283118181818212E-3</v>
      </c>
      <c r="R66" s="17" t="str">
        <f t="shared" si="7"/>
        <v>성장산업</v>
      </c>
      <c r="S66" s="17" t="str">
        <f t="shared" si="8"/>
        <v/>
      </c>
      <c r="T66" s="17" t="str">
        <f t="shared" si="9"/>
        <v>1%</v>
      </c>
    </row>
    <row r="67" spans="1:20" x14ac:dyDescent="0.2">
      <c r="A67" t="str">
        <f t="shared" ref="A67:A75" si="10">IF(AND(LEFT(B67,1)&lt;&gt;" ",LENB(LEFT(B67,1))=2)=TRUE,"대분류","")</f>
        <v/>
      </c>
      <c r="B67" t="s">
        <v>282</v>
      </c>
      <c r="C67" t="s">
        <v>42</v>
      </c>
      <c r="D67" s="14">
        <f>(1-VLOOKUP($B67,payoutRatio!$A$1:$P$141,D$1,FALSE)/100)*(VLOOKUP($B67,ROE[#All],D$1,FALSE)/100)</f>
        <v>0.10850675999999998</v>
      </c>
      <c r="E67" s="14">
        <f>(1-VLOOKUP($B67,payoutRatio!$A$1:$P$141,E$1,FALSE)/100)*(VLOOKUP($B67,ROE[#All],E$1,FALSE)/100)</f>
        <v>7.2370770000000001E-2</v>
      </c>
      <c r="F67" s="14">
        <f>(1-VLOOKUP($B67,payoutRatio!$A$1:$P$141,F$1,FALSE)/100)*(VLOOKUP($B67,ROE[#All],F$1,FALSE)/100)</f>
        <v>9.654539999999999E-2</v>
      </c>
      <c r="G67" s="14">
        <f>(1-VLOOKUP($B67,payoutRatio!$A$1:$P$141,G$1,FALSE)/100)*(VLOOKUP($B67,ROE[#All],G$1,FALSE)/100)</f>
        <v>-1.5658600000000042E-3</v>
      </c>
      <c r="H67" s="14">
        <f>(1-VLOOKUP($B67,payoutRatio!$A$1:$P$141,H$1,FALSE)/100)*(VLOOKUP($B67,ROE[#All],H$1,FALSE)/100)</f>
        <v>8.8817719999999989E-2</v>
      </c>
      <c r="I67" s="14">
        <f>(1-VLOOKUP($B67,payoutRatio!$A$1:$P$141,I$1,FALSE)/100)*(VLOOKUP($B67,ROE[#All],I$1,FALSE)/100)</f>
        <v>6.5418270000000014E-2</v>
      </c>
      <c r="J67" s="14">
        <f>(1-VLOOKUP($B67,payoutRatio!$A$1:$P$141,J$1,FALSE)/100)*(VLOOKUP($B67,ROE[#All],J$1,FALSE)/100)</f>
        <v>8.0253150000000009E-2</v>
      </c>
      <c r="K67" s="14">
        <f>(1-VLOOKUP($B67,payoutRatio!$A$1:$P$141,K$1,FALSE)/100)*(VLOOKUP($B67,ROE[#All],K$1,FALSE)/100)</f>
        <v>6.1146499999999999E-2</v>
      </c>
      <c r="L67" s="14">
        <f>(1-VLOOKUP($B67,payoutRatio!$A$1:$P$141,L$1,FALSE)/100)*(VLOOKUP($B67,ROE[#All],L$1,FALSE)/100)</f>
        <v>5.7811710000000002E-2</v>
      </c>
      <c r="M67" s="14">
        <f>(1-VLOOKUP($B67,payoutRatio!$A$1:$P$141,M$1,FALSE)/100)*(VLOOKUP($B67,ROE[#All],M$1,FALSE)/100)</f>
        <v>7.0770150000000004E-2</v>
      </c>
      <c r="N67" s="14">
        <f>(1-VLOOKUP($B67,payoutRatio!$A$1:$P$141,N$1,FALSE)/100)*(VLOOKUP($B67,ROE[#All],N$1,FALSE)/100)</f>
        <v>1.8548030000000004E-2</v>
      </c>
      <c r="P67" s="21">
        <f t="shared" si="5"/>
        <v>6.1011583999999994E-2</v>
      </c>
      <c r="Q67" s="21">
        <f t="shared" si="6"/>
        <v>-2.6431656969696971E-3</v>
      </c>
      <c r="R67" s="17" t="str">
        <f t="shared" ref="R67:R98" si="11">IF(P67&gt;0,$W$3,IF(Q67&gt;0,$W$5,$W$4))</f>
        <v>성장산업</v>
      </c>
      <c r="S67" s="17" t="str">
        <f t="shared" ref="S67:S98" si="12">IF(R67=$W$5,"업력 10년 미만 여부","")</f>
        <v/>
      </c>
      <c r="T67" s="17" t="str">
        <f t="shared" ref="T67:T98" si="13">IF(R67=$W$3,"1%",IF(R67=$W$4,"0%","확인"))</f>
        <v>1%</v>
      </c>
    </row>
    <row r="68" spans="1:20" x14ac:dyDescent="0.2">
      <c r="A68" t="str">
        <f t="shared" si="10"/>
        <v/>
      </c>
      <c r="B68" t="s">
        <v>284</v>
      </c>
      <c r="C68" t="s">
        <v>42</v>
      </c>
      <c r="D68" s="14">
        <f>(1-VLOOKUP($B68,payoutRatio!$A$1:$P$141,D$1,FALSE)/100)*(VLOOKUP($B68,ROE[#All],D$1,FALSE)/100)</f>
        <v>0.15230666000000001</v>
      </c>
      <c r="E68" s="14">
        <f>(1-VLOOKUP($B68,payoutRatio!$A$1:$P$141,E$1,FALSE)/100)*(VLOOKUP($B68,ROE[#All],E$1,FALSE)/100)</f>
        <v>0.12504076</v>
      </c>
      <c r="F68" s="14">
        <f>(1-VLOOKUP($B68,payoutRatio!$A$1:$P$141,F$1,FALSE)/100)*(VLOOKUP($B68,ROE[#All],F$1,FALSE)/100)</f>
        <v>0.1194736</v>
      </c>
      <c r="G68" s="14">
        <f>(1-VLOOKUP($B68,payoutRatio!$A$1:$P$141,G$1,FALSE)/100)*(VLOOKUP($B68,ROE[#All],G$1,FALSE)/100)</f>
        <v>6.320226000000001E-2</v>
      </c>
      <c r="H68" s="14">
        <f>(1-VLOOKUP($B68,payoutRatio!$A$1:$P$141,H$1,FALSE)/100)*(VLOOKUP($B68,ROE[#All],H$1,FALSE)/100)</f>
        <v>5.4933970000000006E-2</v>
      </c>
      <c r="I68" s="14">
        <f>(1-VLOOKUP($B68,payoutRatio!$A$1:$P$141,I$1,FALSE)/100)*(VLOOKUP($B68,ROE[#All],I$1,FALSE)/100)</f>
        <v>7.0982450000000002E-2</v>
      </c>
      <c r="J68" s="14">
        <f>(1-VLOOKUP($B68,payoutRatio!$A$1:$P$141,J$1,FALSE)/100)*(VLOOKUP($B68,ROE[#All],J$1,FALSE)/100)</f>
        <v>8.0470600000000003E-2</v>
      </c>
      <c r="K68" s="14">
        <f>(1-VLOOKUP($B68,payoutRatio!$A$1:$P$141,K$1,FALSE)/100)*(VLOOKUP($B68,ROE[#All],K$1,FALSE)/100)</f>
        <v>8.8112999999999997E-2</v>
      </c>
      <c r="L68" s="14">
        <f>(1-VLOOKUP($B68,payoutRatio!$A$1:$P$141,L$1,FALSE)/100)*(VLOOKUP($B68,ROE[#All],L$1,FALSE)/100)</f>
        <v>5.9619049999999993E-2</v>
      </c>
      <c r="M68" s="14">
        <f>(1-VLOOKUP($B68,payoutRatio!$A$1:$P$141,M$1,FALSE)/100)*(VLOOKUP($B68,ROE[#All],M$1,FALSE)/100)</f>
        <v>5.5189199999999994E-2</v>
      </c>
      <c r="N68" s="14">
        <f>(1-VLOOKUP($B68,payoutRatio!$A$1:$P$141,N$1,FALSE)/100)*(VLOOKUP($B68,ROE[#All],N$1,FALSE)/100)</f>
        <v>0.11496616</v>
      </c>
      <c r="P68" s="21">
        <f t="shared" ref="P68:P131" si="14">AVERAGE(E68:N68)</f>
        <v>8.3199105000000009E-2</v>
      </c>
      <c r="Q68" s="21">
        <f t="shared" ref="Q68:Q131" si="15">LINEST(E68:N68)</f>
        <v>-2.7245636969697E-3</v>
      </c>
      <c r="R68" s="17" t="str">
        <f t="shared" si="11"/>
        <v>성장산업</v>
      </c>
      <c r="S68" s="17" t="str">
        <f t="shared" si="12"/>
        <v/>
      </c>
      <c r="T68" s="17" t="str">
        <f t="shared" si="13"/>
        <v>1%</v>
      </c>
    </row>
    <row r="69" spans="1:20" x14ac:dyDescent="0.2">
      <c r="A69" s="20" t="str">
        <f t="shared" si="10"/>
        <v>대분류</v>
      </c>
      <c r="B69" s="20" t="s">
        <v>24</v>
      </c>
      <c r="C69" s="20" t="s">
        <v>42</v>
      </c>
      <c r="D69" s="21">
        <f>(1-VLOOKUP($B69,payoutRatio!$A$1:$P$141,D$1,FALSE)/100)*(VLOOKUP($B69,ROE[#All],D$1,FALSE)/100)</f>
        <v>1.5979999999999998E-2</v>
      </c>
      <c r="E69" s="21">
        <f>(1-VLOOKUP($B69,payoutRatio!$A$1:$P$141,E$1,FALSE)/100)*(VLOOKUP($B69,ROE[#All],E$1,FALSE)/100)</f>
        <v>9.6061900000000006E-3</v>
      </c>
      <c r="F69" s="21">
        <f>(1-VLOOKUP($B69,payoutRatio!$A$1:$P$141,F$1,FALSE)/100)*(VLOOKUP($B69,ROE[#All],F$1,FALSE)/100)</f>
        <v>3.0468019999999998E-2</v>
      </c>
      <c r="G69" s="21">
        <f>(1-VLOOKUP($B69,payoutRatio!$A$1:$P$141,G$1,FALSE)/100)*(VLOOKUP($B69,ROE[#All],G$1,FALSE)/100)</f>
        <v>5.1398379999999994E-2</v>
      </c>
      <c r="H69" s="21">
        <f>(1-VLOOKUP($B69,payoutRatio!$A$1:$P$141,H$1,FALSE)/100)*(VLOOKUP($B69,ROE[#All],H$1,FALSE)/100)</f>
        <v>4.7253440000000001E-2</v>
      </c>
      <c r="I69" s="21">
        <f>(1-VLOOKUP($B69,payoutRatio!$A$1:$P$141,I$1,FALSE)/100)*(VLOOKUP($B69,ROE[#All],I$1,FALSE)/100)</f>
        <v>5.6420520000000002E-2</v>
      </c>
      <c r="J69" s="21">
        <f>(1-VLOOKUP($B69,payoutRatio!$A$1:$P$141,J$1,FALSE)/100)*(VLOOKUP($B69,ROE[#All],J$1,FALSE)/100)</f>
        <v>3.7522229999999997E-2</v>
      </c>
      <c r="K69" s="21">
        <f>(1-VLOOKUP($B69,payoutRatio!$A$1:$P$141,K$1,FALSE)/100)*(VLOOKUP($B69,ROE[#All],K$1,FALSE)/100)</f>
        <v>3.3206769999999997E-2</v>
      </c>
      <c r="L69" s="21">
        <f>(1-VLOOKUP($B69,payoutRatio!$A$1:$P$141,L$1,FALSE)/100)*(VLOOKUP($B69,ROE[#All],L$1,FALSE)/100)</f>
        <v>2.7819019999999996E-2</v>
      </c>
      <c r="M69" s="21">
        <f>(1-VLOOKUP($B69,payoutRatio!$A$1:$P$141,M$1,FALSE)/100)*(VLOOKUP($B69,ROE[#All],M$1,FALSE)/100)</f>
        <v>5.8806950000000004E-2</v>
      </c>
      <c r="N69" s="21">
        <f>(1-VLOOKUP($B69,payoutRatio!$A$1:$P$141,N$1,FALSE)/100)*(VLOOKUP($B69,ROE[#All],N$1,FALSE)/100)</f>
        <v>3.9749340000000001E-2</v>
      </c>
      <c r="O69" s="20"/>
      <c r="P69" s="21">
        <f t="shared" si="14"/>
        <v>3.9225085999999999E-2</v>
      </c>
      <c r="Q69" s="21">
        <f t="shared" si="15"/>
        <v>1.7619743030303032E-3</v>
      </c>
      <c r="R69" s="22" t="str">
        <f t="shared" si="11"/>
        <v>성장산업</v>
      </c>
      <c r="S69" s="22" t="str">
        <f t="shared" si="12"/>
        <v/>
      </c>
      <c r="T69" s="22" t="str">
        <f t="shared" si="13"/>
        <v>1%</v>
      </c>
    </row>
    <row r="70" spans="1:20" x14ac:dyDescent="0.2">
      <c r="A70" t="str">
        <f t="shared" si="10"/>
        <v/>
      </c>
      <c r="B70" t="s">
        <v>25</v>
      </c>
      <c r="C70" t="s">
        <v>42</v>
      </c>
      <c r="D70" s="14">
        <f>(1-VLOOKUP($B70,payoutRatio!$A$1:$P$141,D$1,FALSE)/100)*(VLOOKUP($B70,ROE[#All],D$1,FALSE)/100)</f>
        <v>-1.4831100000000002E-3</v>
      </c>
      <c r="E70" s="14">
        <f>(1-VLOOKUP($B70,payoutRatio!$A$1:$P$141,E$1,FALSE)/100)*(VLOOKUP($B70,ROE[#All],E$1,FALSE)/100)</f>
        <v>8.3980800000000005E-3</v>
      </c>
      <c r="F70" s="14">
        <f>(1-VLOOKUP($B70,payoutRatio!$A$1:$P$141,F$1,FALSE)/100)*(VLOOKUP($B70,ROE[#All],F$1,FALSE)/100)</f>
        <v>2.4308960000000001E-2</v>
      </c>
      <c r="G70" s="14">
        <f>(1-VLOOKUP($B70,payoutRatio!$A$1:$P$141,G$1,FALSE)/100)*(VLOOKUP($B70,ROE[#All],G$1,FALSE)/100)</f>
        <v>0.10250514000000001</v>
      </c>
      <c r="H70" s="14">
        <f>(1-VLOOKUP($B70,payoutRatio!$A$1:$P$141,H$1,FALSE)/100)*(VLOOKUP($B70,ROE[#All],H$1,FALSE)/100)</f>
        <v>4.5621029999999993E-2</v>
      </c>
      <c r="I70" s="14">
        <f>(1-VLOOKUP($B70,payoutRatio!$A$1:$P$141,I$1,FALSE)/100)*(VLOOKUP($B70,ROE[#All],I$1,FALSE)/100)</f>
        <v>1.1724150000000001E-2</v>
      </c>
      <c r="J70" s="14">
        <f>(1-VLOOKUP($B70,payoutRatio!$A$1:$P$141,J$1,FALSE)/100)*(VLOOKUP($B70,ROE[#All],J$1,FALSE)/100)</f>
        <v>-2.0469999999999999E-5</v>
      </c>
      <c r="K70" s="14">
        <f>(1-VLOOKUP($B70,payoutRatio!$A$1:$P$141,K$1,FALSE)/100)*(VLOOKUP($B70,ROE[#All],K$1,FALSE)/100)</f>
        <v>-9.7384000000000012E-4</v>
      </c>
      <c r="L70" s="14">
        <f>(1-VLOOKUP($B70,payoutRatio!$A$1:$P$141,L$1,FALSE)/100)*(VLOOKUP($B70,ROE[#All],L$1,FALSE)/100)</f>
        <v>1.7400809999999996E-2</v>
      </c>
      <c r="M70" s="14">
        <f>(1-VLOOKUP($B70,payoutRatio!$A$1:$P$141,M$1,FALSE)/100)*(VLOOKUP($B70,ROE[#All],M$1,FALSE)/100)</f>
        <v>-1.0223330000000003E-2</v>
      </c>
      <c r="N70" s="14">
        <f>(1-VLOOKUP($B70,payoutRatio!$A$1:$P$141,N$1,FALSE)/100)*(VLOOKUP($B70,ROE[#All],N$1,FALSE)/100)</f>
        <v>-9.3922759999999994E-2</v>
      </c>
      <c r="P70" s="21">
        <f t="shared" si="14"/>
        <v>1.0481777000000001E-2</v>
      </c>
      <c r="Q70" s="21">
        <f t="shared" si="15"/>
        <v>-1.0543421030303032E-2</v>
      </c>
      <c r="R70" s="17" t="str">
        <f t="shared" si="11"/>
        <v>성장산업</v>
      </c>
      <c r="S70" s="17" t="str">
        <f t="shared" si="12"/>
        <v/>
      </c>
      <c r="T70" s="17" t="str">
        <f t="shared" si="13"/>
        <v>1%</v>
      </c>
    </row>
    <row r="71" spans="1:20" x14ac:dyDescent="0.2">
      <c r="A71" t="str">
        <f t="shared" si="10"/>
        <v/>
      </c>
      <c r="B71" t="s">
        <v>288</v>
      </c>
      <c r="C71" t="s">
        <v>42</v>
      </c>
      <c r="D71" s="14">
        <f>(1-VLOOKUP($B71,payoutRatio!$A$1:$P$141,D$1,FALSE)/100)*(VLOOKUP($B71,ROE[#All],D$1,FALSE)/100)</f>
        <v>-7.8187199999999995E-3</v>
      </c>
      <c r="E71" s="14">
        <f>(1-VLOOKUP($B71,payoutRatio!$A$1:$P$141,E$1,FALSE)/100)*(VLOOKUP($B71,ROE[#All],E$1,FALSE)/100)</f>
        <v>6.8422200000000004E-3</v>
      </c>
      <c r="F71" s="14">
        <f>(1-VLOOKUP($B71,payoutRatio!$A$1:$P$141,F$1,FALSE)/100)*(VLOOKUP($B71,ROE[#All],F$1,FALSE)/100)</f>
        <v>2.9012650000000004E-2</v>
      </c>
      <c r="G71" s="14">
        <f>(1-VLOOKUP($B71,payoutRatio!$A$1:$P$141,G$1,FALSE)/100)*(VLOOKUP($B71,ROE[#All],G$1,FALSE)/100)</f>
        <v>0.11856389999999999</v>
      </c>
      <c r="H71" s="14">
        <f>(1-VLOOKUP($B71,payoutRatio!$A$1:$P$141,H$1,FALSE)/100)*(VLOOKUP($B71,ROE[#All],H$1,FALSE)/100)</f>
        <v>5.8353170000000003E-2</v>
      </c>
      <c r="I71" s="14">
        <f>(1-VLOOKUP($B71,payoutRatio!$A$1:$P$141,I$1,FALSE)/100)*(VLOOKUP($B71,ROE[#All],I$1,FALSE)/100)</f>
        <v>1.9438439999999998E-2</v>
      </c>
      <c r="J71" s="14">
        <f>(1-VLOOKUP($B71,payoutRatio!$A$1:$P$141,J$1,FALSE)/100)*(VLOOKUP($B71,ROE[#All],J$1,FALSE)/100)</f>
        <v>1.4400000000000191E-5</v>
      </c>
      <c r="K71" s="14">
        <f>(1-VLOOKUP($B71,payoutRatio!$A$1:$P$141,K$1,FALSE)/100)*(VLOOKUP($B71,ROE[#All],K$1,FALSE)/100)</f>
        <v>-2.4268999999999996E-3</v>
      </c>
      <c r="L71" s="14">
        <f>(1-VLOOKUP($B71,payoutRatio!$A$1:$P$141,L$1,FALSE)/100)*(VLOOKUP($B71,ROE[#All],L$1,FALSE)/100)</f>
        <v>1.4617960000000001E-2</v>
      </c>
      <c r="M71" s="14">
        <f>(1-VLOOKUP($B71,payoutRatio!$A$1:$P$141,M$1,FALSE)/100)*(VLOOKUP($B71,ROE[#All],M$1,FALSE)/100)</f>
        <v>-2.1679060000000007E-2</v>
      </c>
      <c r="N71" s="14">
        <f>(1-VLOOKUP($B71,payoutRatio!$A$1:$P$141,N$1,FALSE)/100)*(VLOOKUP($B71,ROE[#All],N$1,FALSE)/100)</f>
        <v>-0.15384644</v>
      </c>
      <c r="P71" s="21">
        <f t="shared" si="14"/>
        <v>6.8890339999999996E-3</v>
      </c>
      <c r="Q71" s="21">
        <f t="shared" si="15"/>
        <v>-1.5288083999999999E-2</v>
      </c>
      <c r="R71" s="17" t="str">
        <f t="shared" si="11"/>
        <v>성장산업</v>
      </c>
      <c r="S71" s="17" t="str">
        <f t="shared" si="12"/>
        <v/>
      </c>
      <c r="T71" s="17" t="str">
        <f t="shared" si="13"/>
        <v>1%</v>
      </c>
    </row>
    <row r="72" spans="1:20" x14ac:dyDescent="0.2">
      <c r="A72" t="str">
        <f t="shared" si="10"/>
        <v/>
      </c>
      <c r="B72" t="s">
        <v>290</v>
      </c>
      <c r="C72" t="s">
        <v>42</v>
      </c>
      <c r="D72" s="14">
        <f>(1-VLOOKUP($B72,payoutRatio!$A$1:$P$141,D$1,FALSE)/100)*(VLOOKUP($B72,ROE[#All],D$1,FALSE)/100)</f>
        <v>4.7395999999999994E-2</v>
      </c>
      <c r="E72" s="14">
        <f>(1-VLOOKUP($B72,payoutRatio!$A$1:$P$141,E$1,FALSE)/100)*(VLOOKUP($B72,ROE[#All],E$1,FALSE)/100)</f>
        <v>1.3933959999999999E-2</v>
      </c>
      <c r="F72" s="14">
        <f>(1-VLOOKUP($B72,payoutRatio!$A$1:$P$141,F$1,FALSE)/100)*(VLOOKUP($B72,ROE[#All],F$1,FALSE)/100)</f>
        <v>2.0760000000000019E-3</v>
      </c>
      <c r="G72" s="14">
        <f>(1-VLOOKUP($B72,payoutRatio!$A$1:$P$141,G$1,FALSE)/100)*(VLOOKUP($B72,ROE[#All],G$1,FALSE)/100)</f>
        <v>1.7255429999999999E-2</v>
      </c>
      <c r="H72" s="14">
        <f>(1-VLOOKUP($B72,payoutRatio!$A$1:$P$141,H$1,FALSE)/100)*(VLOOKUP($B72,ROE[#All],H$1,FALSE)/100)</f>
        <v>-2.4199999999999999E-2</v>
      </c>
      <c r="I72" s="14">
        <f>(1-VLOOKUP($B72,payoutRatio!$A$1:$P$141,I$1,FALSE)/100)*(VLOOKUP($B72,ROE[#All],I$1,FALSE)/100)</f>
        <v>-3.2799999999999996E-2</v>
      </c>
      <c r="J72" s="14">
        <f>(1-VLOOKUP($B72,payoutRatio!$A$1:$P$141,J$1,FALSE)/100)*(VLOOKUP($B72,ROE[#All],J$1,FALSE)/100)</f>
        <v>1.3172320000000003E-2</v>
      </c>
      <c r="K72" s="14">
        <f>(1-VLOOKUP($B72,payoutRatio!$A$1:$P$141,K$1,FALSE)/100)*(VLOOKUP($B72,ROE[#All],K$1,FALSE)/100)</f>
        <v>8.9887500000000002E-3</v>
      </c>
      <c r="L72" s="14">
        <f>(1-VLOOKUP($B72,payoutRatio!$A$1:$P$141,L$1,FALSE)/100)*(VLOOKUP($B72,ROE[#All],L$1,FALSE)/100)</f>
        <v>3.2181760000000004E-2</v>
      </c>
      <c r="M72" s="14">
        <f>(1-VLOOKUP($B72,payoutRatio!$A$1:$P$141,M$1,FALSE)/100)*(VLOOKUP($B72,ROE[#All],M$1,FALSE)/100)</f>
        <v>2.0372100000000004E-2</v>
      </c>
      <c r="N72" s="14">
        <f>(1-VLOOKUP($B72,payoutRatio!$A$1:$P$141,N$1,FALSE)/100)*(VLOOKUP($B72,ROE[#All],N$1,FALSE)/100)</f>
        <v>3.4800479999999995E-2</v>
      </c>
      <c r="P72" s="21">
        <f t="shared" si="14"/>
        <v>8.5780800000000018E-3</v>
      </c>
      <c r="Q72" s="21">
        <f t="shared" si="15"/>
        <v>3.2487369696969706E-3</v>
      </c>
      <c r="R72" s="17" t="str">
        <f t="shared" si="11"/>
        <v>성장산업</v>
      </c>
      <c r="S72" s="17" t="str">
        <f t="shared" si="12"/>
        <v/>
      </c>
      <c r="T72" s="17" t="str">
        <f t="shared" si="13"/>
        <v>1%</v>
      </c>
    </row>
    <row r="73" spans="1:20" x14ac:dyDescent="0.2">
      <c r="A73" t="str">
        <f t="shared" si="10"/>
        <v/>
      </c>
      <c r="B73" t="s">
        <v>26</v>
      </c>
      <c r="C73" t="s">
        <v>42</v>
      </c>
      <c r="D73" s="14">
        <f>(1-VLOOKUP($B73,payoutRatio!$A$1:$P$141,D$1,FALSE)/100)*(VLOOKUP($B73,ROE[#All],D$1,FALSE)/100)</f>
        <v>-1.4601090000000001E-2</v>
      </c>
      <c r="E73" s="14">
        <f>(1-VLOOKUP($B73,payoutRatio!$A$1:$P$141,E$1,FALSE)/100)*(VLOOKUP($B73,ROE[#All],E$1,FALSE)/100)</f>
        <v>-1.1066309999999999E-2</v>
      </c>
      <c r="F73" s="14">
        <f>(1-VLOOKUP($B73,payoutRatio!$A$1:$P$141,F$1,FALSE)/100)*(VLOOKUP($B73,ROE[#All],F$1,FALSE)/100)</f>
        <v>2.2859200000000003E-2</v>
      </c>
      <c r="G73" s="14">
        <f>(1-VLOOKUP($B73,payoutRatio!$A$1:$P$141,G$1,FALSE)/100)*(VLOOKUP($B73,ROE[#All],G$1,FALSE)/100)</f>
        <v>3.9514799999999996E-2</v>
      </c>
      <c r="H73" s="14">
        <f>(1-VLOOKUP($B73,payoutRatio!$A$1:$P$141,H$1,FALSE)/100)*(VLOOKUP($B73,ROE[#All],H$1,FALSE)/100)</f>
        <v>6.1214339999999999E-2</v>
      </c>
      <c r="I73" s="14">
        <f>(1-VLOOKUP($B73,payoutRatio!$A$1:$P$141,I$1,FALSE)/100)*(VLOOKUP($B73,ROE[#All],I$1,FALSE)/100)</f>
        <v>7.5896240000000004E-2</v>
      </c>
      <c r="J73" s="14">
        <f>(1-VLOOKUP($B73,payoutRatio!$A$1:$P$141,J$1,FALSE)/100)*(VLOOKUP($B73,ROE[#All],J$1,FALSE)/100)</f>
        <v>7.1688000000000002E-2</v>
      </c>
      <c r="K73" s="14">
        <f>(1-VLOOKUP($B73,payoutRatio!$A$1:$P$141,K$1,FALSE)/100)*(VLOOKUP($B73,ROE[#All],K$1,FALSE)/100)</f>
        <v>6.6523579999999999E-2</v>
      </c>
      <c r="L73" s="14">
        <f>(1-VLOOKUP($B73,payoutRatio!$A$1:$P$141,L$1,FALSE)/100)*(VLOOKUP($B73,ROE[#All],L$1,FALSE)/100)</f>
        <v>5.8430499999999989E-2</v>
      </c>
      <c r="M73" s="14">
        <f>(1-VLOOKUP($B73,payoutRatio!$A$1:$P$141,M$1,FALSE)/100)*(VLOOKUP($B73,ROE[#All],M$1,FALSE)/100)</f>
        <v>7.5141760000000002E-2</v>
      </c>
      <c r="N73" s="14">
        <f>(1-VLOOKUP($B73,payoutRatio!$A$1:$P$141,N$1,FALSE)/100)*(VLOOKUP($B73,ROE[#All],N$1,FALSE)/100)</f>
        <v>5.6801139999999993E-2</v>
      </c>
      <c r="P73" s="21">
        <f t="shared" si="14"/>
        <v>5.1700325000000005E-2</v>
      </c>
      <c r="Q73" s="21">
        <f t="shared" si="15"/>
        <v>6.564139090909092E-3</v>
      </c>
      <c r="R73" s="17" t="str">
        <f t="shared" si="11"/>
        <v>성장산업</v>
      </c>
      <c r="S73" s="17" t="str">
        <f t="shared" si="12"/>
        <v/>
      </c>
      <c r="T73" s="17" t="str">
        <f t="shared" si="13"/>
        <v>1%</v>
      </c>
    </row>
    <row r="74" spans="1:20" x14ac:dyDescent="0.2">
      <c r="A74" t="str">
        <f t="shared" si="10"/>
        <v/>
      </c>
      <c r="B74" t="s">
        <v>293</v>
      </c>
      <c r="C74" t="s">
        <v>42</v>
      </c>
      <c r="D74" s="14">
        <f>(1-VLOOKUP($B74,payoutRatio!$A$1:$P$141,D$1,FALSE)/100)*(VLOOKUP($B74,ROE[#All],D$1,FALSE)/100)</f>
        <v>-5.5887669999999993E-2</v>
      </c>
      <c r="E74" s="14">
        <f>(1-VLOOKUP($B74,payoutRatio!$A$1:$P$141,E$1,FALSE)/100)*(VLOOKUP($B74,ROE[#All],E$1,FALSE)/100)</f>
        <v>-4.8649769999999995E-2</v>
      </c>
      <c r="F74" s="14">
        <f>(1-VLOOKUP($B74,payoutRatio!$A$1:$P$141,F$1,FALSE)/100)*(VLOOKUP($B74,ROE[#All],F$1,FALSE)/100)</f>
        <v>5.0033999999999994E-4</v>
      </c>
      <c r="G74" s="14">
        <f>(1-VLOOKUP($B74,payoutRatio!$A$1:$P$141,G$1,FALSE)/100)*(VLOOKUP($B74,ROE[#All],G$1,FALSE)/100)</f>
        <v>1.64406E-2</v>
      </c>
      <c r="H74" s="14">
        <f>(1-VLOOKUP($B74,payoutRatio!$A$1:$P$141,H$1,FALSE)/100)*(VLOOKUP($B74,ROE[#All],H$1,FALSE)/100)</f>
        <v>4.6400260000000006E-2</v>
      </c>
      <c r="I74" s="14">
        <f>(1-VLOOKUP($B74,payoutRatio!$A$1:$P$141,I$1,FALSE)/100)*(VLOOKUP($B74,ROE[#All],I$1,FALSE)/100)</f>
        <v>6.6254789999999994E-2</v>
      </c>
      <c r="J74" s="14">
        <f>(1-VLOOKUP($B74,payoutRatio!$A$1:$P$141,J$1,FALSE)/100)*(VLOOKUP($B74,ROE[#All],J$1,FALSE)/100)</f>
        <v>6.4106380000000004E-2</v>
      </c>
      <c r="K74" s="14">
        <f>(1-VLOOKUP($B74,payoutRatio!$A$1:$P$141,K$1,FALSE)/100)*(VLOOKUP($B74,ROE[#All],K$1,FALSE)/100)</f>
        <v>5.7124479999999991E-2</v>
      </c>
      <c r="L74" s="14">
        <f>(1-VLOOKUP($B74,payoutRatio!$A$1:$P$141,L$1,FALSE)/100)*(VLOOKUP($B74,ROE[#All],L$1,FALSE)/100)</f>
        <v>4.697196E-2</v>
      </c>
      <c r="M74" s="14">
        <f>(1-VLOOKUP($B74,payoutRatio!$A$1:$P$141,M$1,FALSE)/100)*(VLOOKUP($B74,ROE[#All],M$1,FALSE)/100)</f>
        <v>7.8859920000000014E-2</v>
      </c>
      <c r="N74" s="14">
        <f>(1-VLOOKUP($B74,payoutRatio!$A$1:$P$141,N$1,FALSE)/100)*(VLOOKUP($B74,ROE[#All],N$1,FALSE)/100)</f>
        <v>5.3094000000000002E-2</v>
      </c>
      <c r="P74" s="21">
        <f t="shared" si="14"/>
        <v>3.8110296000000002E-2</v>
      </c>
      <c r="Q74" s="21">
        <f t="shared" si="15"/>
        <v>9.9811638787878822E-3</v>
      </c>
      <c r="R74" s="17" t="str">
        <f t="shared" si="11"/>
        <v>성장산업</v>
      </c>
      <c r="S74" s="17" t="str">
        <f t="shared" si="12"/>
        <v/>
      </c>
      <c r="T74" s="17" t="str">
        <f t="shared" si="13"/>
        <v>1%</v>
      </c>
    </row>
    <row r="75" spans="1:20" x14ac:dyDescent="0.2">
      <c r="A75" t="str">
        <f t="shared" si="10"/>
        <v/>
      </c>
      <c r="B75" t="s">
        <v>295</v>
      </c>
      <c r="C75" t="s">
        <v>42</v>
      </c>
      <c r="D75" s="14">
        <f>(1-VLOOKUP($B75,payoutRatio!$A$1:$P$141,D$1,FALSE)/100)*(VLOOKUP($B75,ROE[#All],D$1,FALSE)/100)</f>
        <v>5.5962499999999998E-2</v>
      </c>
      <c r="E75" s="14">
        <f>(1-VLOOKUP($B75,payoutRatio!$A$1:$P$141,E$1,FALSE)/100)*(VLOOKUP($B75,ROE[#All],E$1,FALSE)/100)</f>
        <v>6.2570279999999992E-2</v>
      </c>
      <c r="F75" s="14">
        <f>(1-VLOOKUP($B75,payoutRatio!$A$1:$P$141,F$1,FALSE)/100)*(VLOOKUP($B75,ROE[#All],F$1,FALSE)/100)</f>
        <v>6.4652599999999991E-2</v>
      </c>
      <c r="G75" s="14">
        <f>(1-VLOOKUP($B75,payoutRatio!$A$1:$P$141,G$1,FALSE)/100)*(VLOOKUP($B75,ROE[#All],G$1,FALSE)/100)</f>
        <v>8.3014319999999989E-2</v>
      </c>
      <c r="H75" s="14">
        <f>(1-VLOOKUP($B75,payoutRatio!$A$1:$P$141,H$1,FALSE)/100)*(VLOOKUP($B75,ROE[#All],H$1,FALSE)/100)</f>
        <v>8.7107680000000007E-2</v>
      </c>
      <c r="I75" s="14">
        <f>(1-VLOOKUP($B75,payoutRatio!$A$1:$P$141,I$1,FALSE)/100)*(VLOOKUP($B75,ROE[#All],I$1,FALSE)/100)</f>
        <v>9.2544599999999991E-2</v>
      </c>
      <c r="J75" s="14">
        <f>(1-VLOOKUP($B75,payoutRatio!$A$1:$P$141,J$1,FALSE)/100)*(VLOOKUP($B75,ROE[#All],J$1,FALSE)/100)</f>
        <v>8.5527490000000012E-2</v>
      </c>
      <c r="K75" s="14">
        <f>(1-VLOOKUP($B75,payoutRatio!$A$1:$P$141,K$1,FALSE)/100)*(VLOOKUP($B75,ROE[#All],K$1,FALSE)/100)</f>
        <v>8.267215E-2</v>
      </c>
      <c r="L75" s="14">
        <f>(1-VLOOKUP($B75,payoutRatio!$A$1:$P$141,L$1,FALSE)/100)*(VLOOKUP($B75,ROE[#All],L$1,FALSE)/100)</f>
        <v>7.8570240000000013E-2</v>
      </c>
      <c r="M75" s="14">
        <f>(1-VLOOKUP($B75,payoutRatio!$A$1:$P$141,M$1,FALSE)/100)*(VLOOKUP($B75,ROE[#All],M$1,FALSE)/100)</f>
        <v>6.881799999999999E-2</v>
      </c>
      <c r="N75" s="14">
        <f>(1-VLOOKUP($B75,payoutRatio!$A$1:$P$141,N$1,FALSE)/100)*(VLOOKUP($B75,ROE[#All],N$1,FALSE)/100)</f>
        <v>6.3421799999999987E-2</v>
      </c>
      <c r="P75" s="21">
        <f t="shared" si="14"/>
        <v>7.6889915999999989E-2</v>
      </c>
      <c r="Q75" s="21">
        <f t="shared" si="15"/>
        <v>-3.468254545454479E-5</v>
      </c>
      <c r="R75" s="17" t="str">
        <f t="shared" si="11"/>
        <v>성장산업</v>
      </c>
      <c r="S75" s="17" t="str">
        <f t="shared" si="12"/>
        <v/>
      </c>
      <c r="T75" s="17" t="str">
        <f t="shared" si="13"/>
        <v>1%</v>
      </c>
    </row>
    <row r="76" spans="1:20" x14ac:dyDescent="0.2">
      <c r="A76" s="20" t="str">
        <f>IF(AND(LEFT(B76,1)&lt;&gt;" ",LENB(LEFT(B76,1))=2)=TRUE,"대분류","")</f>
        <v>대분류</v>
      </c>
      <c r="B76" s="20" t="s">
        <v>27</v>
      </c>
      <c r="C76" s="20" t="s">
        <v>42</v>
      </c>
      <c r="D76" s="21">
        <f>(1-VLOOKUP($B76,payoutRatio!$A$1:$P$141,D$1,FALSE)/100)*(VLOOKUP($B76,ROE[#All],D$1,FALSE)/100)</f>
        <v>2.7701010000000002E-2</v>
      </c>
      <c r="E76" s="21">
        <f>(1-VLOOKUP($B76,payoutRatio!$A$1:$P$141,E$1,FALSE)/100)*(VLOOKUP($B76,ROE[#All],E$1,FALSE)/100)</f>
        <v>1.4223600000000001E-2</v>
      </c>
      <c r="F76" s="21">
        <f>(1-VLOOKUP($B76,payoutRatio!$A$1:$P$141,F$1,FALSE)/100)*(VLOOKUP($B76,ROE[#All],F$1,FALSE)/100)</f>
        <v>3.78427E-2</v>
      </c>
      <c r="G76" s="21">
        <f>(1-VLOOKUP($B76,payoutRatio!$A$1:$P$141,G$1,FALSE)/100)*(VLOOKUP($B76,ROE[#All],G$1,FALSE)/100)</f>
        <v>5.0722289999999996E-2</v>
      </c>
      <c r="H76" s="21">
        <f>(1-VLOOKUP($B76,payoutRatio!$A$1:$P$141,H$1,FALSE)/100)*(VLOOKUP($B76,ROE[#All],H$1,FALSE)/100)</f>
        <v>4.5205160000000001E-2</v>
      </c>
      <c r="I76" s="21">
        <f>(1-VLOOKUP($B76,payoutRatio!$A$1:$P$141,I$1,FALSE)/100)*(VLOOKUP($B76,ROE[#All],I$1,FALSE)/100)</f>
        <v>6.1709339999999994E-2</v>
      </c>
      <c r="J76" s="21">
        <f>(1-VLOOKUP($B76,payoutRatio!$A$1:$P$141,J$1,FALSE)/100)*(VLOOKUP($B76,ROE[#All],J$1,FALSE)/100)</f>
        <v>3.8058500000000002E-2</v>
      </c>
      <c r="K76" s="21">
        <f>(1-VLOOKUP($B76,payoutRatio!$A$1:$P$141,K$1,FALSE)/100)*(VLOOKUP($B76,ROE[#All],K$1,FALSE)/100)</f>
        <v>3.3211709999999998E-2</v>
      </c>
      <c r="L76" s="21">
        <f>(1-VLOOKUP($B76,payoutRatio!$A$1:$P$141,L$1,FALSE)/100)*(VLOOKUP($B76,ROE[#All],L$1,FALSE)/100)</f>
        <v>2.5140770000000003E-2</v>
      </c>
      <c r="M76" s="21">
        <f>(1-VLOOKUP($B76,payoutRatio!$A$1:$P$141,M$1,FALSE)/100)*(VLOOKUP($B76,ROE[#All],M$1,FALSE)/100)</f>
        <v>6.5929009999999996E-2</v>
      </c>
      <c r="N76" s="21">
        <f>(1-VLOOKUP($B76,payoutRatio!$A$1:$P$141,N$1,FALSE)/100)*(VLOOKUP($B76,ROE[#All],N$1,FALSE)/100)</f>
        <v>5.4892470000000006E-2</v>
      </c>
      <c r="O76" s="20"/>
      <c r="P76" s="21">
        <f t="shared" si="14"/>
        <v>4.2693555000000001E-2</v>
      </c>
      <c r="Q76" s="21">
        <f t="shared" si="15"/>
        <v>2.2732436969696975E-3</v>
      </c>
      <c r="R76" s="22" t="str">
        <f t="shared" si="11"/>
        <v>성장산업</v>
      </c>
      <c r="S76" s="22" t="str">
        <f t="shared" si="12"/>
        <v/>
      </c>
      <c r="T76" s="22" t="str">
        <f t="shared" si="13"/>
        <v>1%</v>
      </c>
    </row>
    <row r="77" spans="1:20" x14ac:dyDescent="0.2">
      <c r="A77" t="str">
        <f t="shared" ref="A77:A140" si="16">IF(AND(LEFT(B77,1)&lt;&gt;" ",LENB(LEFT(B77,1))=2)=TRUE,"대분류","")</f>
        <v/>
      </c>
      <c r="B77" t="s">
        <v>298</v>
      </c>
      <c r="C77" t="s">
        <v>42</v>
      </c>
      <c r="D77" s="14">
        <f>(1-VLOOKUP($B77,payoutRatio!$A$1:$P$141,D$1,FALSE)/100)*(VLOOKUP($B77,ROE[#All],D$1,FALSE)/100)</f>
        <v>5.1426920000000008E-2</v>
      </c>
      <c r="E77" s="14">
        <f>(1-VLOOKUP($B77,payoutRatio!$A$1:$P$141,E$1,FALSE)/100)*(VLOOKUP($B77,ROE[#All],E$1,FALSE)/100)</f>
        <v>4.429633999999999E-2</v>
      </c>
      <c r="F77" s="14">
        <f>(1-VLOOKUP($B77,payoutRatio!$A$1:$P$141,F$1,FALSE)/100)*(VLOOKUP($B77,ROE[#All],F$1,FALSE)/100)</f>
        <v>4.3471760000000005E-2</v>
      </c>
      <c r="G77" s="14">
        <f>(1-VLOOKUP($B77,payoutRatio!$A$1:$P$141,G$1,FALSE)/100)*(VLOOKUP($B77,ROE[#All],G$1,FALSE)/100)</f>
        <v>4.8082379999999994E-2</v>
      </c>
      <c r="H77" s="14">
        <f>(1-VLOOKUP($B77,payoutRatio!$A$1:$P$141,H$1,FALSE)/100)*(VLOOKUP($B77,ROE[#All],H$1,FALSE)/100)</f>
        <v>6.0328050000000008E-2</v>
      </c>
      <c r="I77" s="14">
        <f>(1-VLOOKUP($B77,payoutRatio!$A$1:$P$141,I$1,FALSE)/100)*(VLOOKUP($B77,ROE[#All],I$1,FALSE)/100)</f>
        <v>8.3721039999999997E-2</v>
      </c>
      <c r="J77" s="14">
        <f>(1-VLOOKUP($B77,payoutRatio!$A$1:$P$141,J$1,FALSE)/100)*(VLOOKUP($B77,ROE[#All],J$1,FALSE)/100)</f>
        <v>8.6279049999999996E-2</v>
      </c>
      <c r="K77" s="14">
        <f>(1-VLOOKUP($B77,payoutRatio!$A$1:$P$141,K$1,FALSE)/100)*(VLOOKUP($B77,ROE[#All],K$1,FALSE)/100)</f>
        <v>7.5878439999999991E-2</v>
      </c>
      <c r="L77" s="14">
        <f>(1-VLOOKUP($B77,payoutRatio!$A$1:$P$141,L$1,FALSE)/100)*(VLOOKUP($B77,ROE[#All],L$1,FALSE)/100)</f>
        <v>6.6306799999999999E-2</v>
      </c>
      <c r="M77" s="14">
        <f>(1-VLOOKUP($B77,payoutRatio!$A$1:$P$141,M$1,FALSE)/100)*(VLOOKUP($B77,ROE[#All],M$1,FALSE)/100)</f>
        <v>8.2560320000000006E-2</v>
      </c>
      <c r="N77" s="14">
        <f>(1-VLOOKUP($B77,payoutRatio!$A$1:$P$141,N$1,FALSE)/100)*(VLOOKUP($B77,ROE[#All],N$1,FALSE)/100)</f>
        <v>7.0164639999999986E-2</v>
      </c>
      <c r="P77" s="21">
        <f t="shared" si="14"/>
        <v>6.6108882000000008E-2</v>
      </c>
      <c r="Q77" s="21">
        <f t="shared" si="15"/>
        <v>3.9197933333333344E-3</v>
      </c>
      <c r="R77" s="17" t="str">
        <f t="shared" si="11"/>
        <v>성장산업</v>
      </c>
      <c r="S77" s="17" t="str">
        <f t="shared" si="12"/>
        <v/>
      </c>
      <c r="T77" s="17" t="str">
        <f t="shared" si="13"/>
        <v>1%</v>
      </c>
    </row>
    <row r="78" spans="1:20" x14ac:dyDescent="0.2">
      <c r="A78" t="str">
        <f t="shared" si="16"/>
        <v/>
      </c>
      <c r="B78" t="s">
        <v>300</v>
      </c>
      <c r="C78" t="s">
        <v>42</v>
      </c>
      <c r="D78" s="14">
        <f>(1-VLOOKUP($B78,payoutRatio!$A$1:$P$141,D$1,FALSE)/100)*(VLOOKUP($B78,ROE[#All],D$1,FALSE)/100)</f>
        <v>5.1190589999999994E-2</v>
      </c>
      <c r="E78" s="14">
        <f>(1-VLOOKUP($B78,payoutRatio!$A$1:$P$141,E$1,FALSE)/100)*(VLOOKUP($B78,ROE[#All],E$1,FALSE)/100)</f>
        <v>5.1062039999999989E-2</v>
      </c>
      <c r="F78" s="14">
        <f>(1-VLOOKUP($B78,payoutRatio!$A$1:$P$141,F$1,FALSE)/100)*(VLOOKUP($B78,ROE[#All],F$1,FALSE)/100)</f>
        <v>6.0191040000000001E-2</v>
      </c>
      <c r="G78" s="14">
        <f>(1-VLOOKUP($B78,payoutRatio!$A$1:$P$141,G$1,FALSE)/100)*(VLOOKUP($B78,ROE[#All],G$1,FALSE)/100)</f>
        <v>5.9078749999999999E-2</v>
      </c>
      <c r="H78" s="14">
        <f>(1-VLOOKUP($B78,payoutRatio!$A$1:$P$141,H$1,FALSE)/100)*(VLOOKUP($B78,ROE[#All],H$1,FALSE)/100)</f>
        <v>6.3402029999999998E-2</v>
      </c>
      <c r="I78" s="14">
        <f>(1-VLOOKUP($B78,payoutRatio!$A$1:$P$141,I$1,FALSE)/100)*(VLOOKUP($B78,ROE[#All],I$1,FALSE)/100)</f>
        <v>8.0168920000000005E-2</v>
      </c>
      <c r="J78" s="14">
        <f>(1-VLOOKUP($B78,payoutRatio!$A$1:$P$141,J$1,FALSE)/100)*(VLOOKUP($B78,ROE[#All],J$1,FALSE)/100)</f>
        <v>8.6276719999999987E-2</v>
      </c>
      <c r="K78" s="14">
        <f>(1-VLOOKUP($B78,payoutRatio!$A$1:$P$141,K$1,FALSE)/100)*(VLOOKUP($B78,ROE[#All],K$1,FALSE)/100)</f>
        <v>8.0092540000000004E-2</v>
      </c>
      <c r="L78" s="14">
        <f>(1-VLOOKUP($B78,payoutRatio!$A$1:$P$141,L$1,FALSE)/100)*(VLOOKUP($B78,ROE[#All],L$1,FALSE)/100)</f>
        <v>7.8723119999999994E-2</v>
      </c>
      <c r="M78" s="14">
        <f>(1-VLOOKUP($B78,payoutRatio!$A$1:$P$141,M$1,FALSE)/100)*(VLOOKUP($B78,ROE[#All],M$1,FALSE)/100)</f>
        <v>6.7090439999999987E-2</v>
      </c>
      <c r="N78" s="14">
        <f>(1-VLOOKUP($B78,payoutRatio!$A$1:$P$141,N$1,FALSE)/100)*(VLOOKUP($B78,ROE[#All],N$1,FALSE)/100)</f>
        <v>6.4922579999999994E-2</v>
      </c>
      <c r="P78" s="21">
        <f t="shared" si="14"/>
        <v>6.9100817999999981E-2</v>
      </c>
      <c r="Q78" s="21">
        <f t="shared" si="15"/>
        <v>1.9844960000000001E-3</v>
      </c>
      <c r="R78" s="17" t="str">
        <f t="shared" si="11"/>
        <v>성장산업</v>
      </c>
      <c r="S78" s="17" t="str">
        <f t="shared" si="12"/>
        <v/>
      </c>
      <c r="T78" s="17" t="str">
        <f t="shared" si="13"/>
        <v>1%</v>
      </c>
    </row>
    <row r="79" spans="1:20" x14ac:dyDescent="0.2">
      <c r="A79" t="str">
        <f t="shared" si="16"/>
        <v/>
      </c>
      <c r="B79" t="s">
        <v>302</v>
      </c>
      <c r="C79" t="s">
        <v>42</v>
      </c>
      <c r="D79" s="14">
        <f>(1-VLOOKUP($B79,payoutRatio!$A$1:$P$141,D$1,FALSE)/100)*(VLOOKUP($B79,ROE[#All],D$1,FALSE)/100)</f>
        <v>4.6474559999999998E-2</v>
      </c>
      <c r="E79" s="14">
        <f>(1-VLOOKUP($B79,payoutRatio!$A$1:$P$141,E$1,FALSE)/100)*(VLOOKUP($B79,ROE[#All],E$1,FALSE)/100)</f>
        <v>1.0596919999999999E-2</v>
      </c>
      <c r="F79" s="14">
        <f>(1-VLOOKUP($B79,payoutRatio!$A$1:$P$141,F$1,FALSE)/100)*(VLOOKUP($B79,ROE[#All],F$1,FALSE)/100)</f>
        <v>-9.0994200000000004E-3</v>
      </c>
      <c r="G79" s="14">
        <f>(1-VLOOKUP($B79,payoutRatio!$A$1:$P$141,G$1,FALSE)/100)*(VLOOKUP($B79,ROE[#All],G$1,FALSE)/100)</f>
        <v>4.37886E-3</v>
      </c>
      <c r="H79" s="14">
        <f>(1-VLOOKUP($B79,payoutRatio!$A$1:$P$141,H$1,FALSE)/100)*(VLOOKUP($B79,ROE[#All],H$1,FALSE)/100)</f>
        <v>5.3275059999999999E-2</v>
      </c>
      <c r="I79" s="14">
        <f>(1-VLOOKUP($B79,payoutRatio!$A$1:$P$141,I$1,FALSE)/100)*(VLOOKUP($B79,ROE[#All],I$1,FALSE)/100)</f>
        <v>9.7028450000000002E-2</v>
      </c>
      <c r="J79" s="14">
        <f>(1-VLOOKUP($B79,payoutRatio!$A$1:$P$141,J$1,FALSE)/100)*(VLOOKUP($B79,ROE[#All],J$1,FALSE)/100)</f>
        <v>8.2349249999999999E-2</v>
      </c>
      <c r="K79" s="14">
        <f>(1-VLOOKUP($B79,payoutRatio!$A$1:$P$141,K$1,FALSE)/100)*(VLOOKUP($B79,ROE[#All],K$1,FALSE)/100)</f>
        <v>6.2498350000000001E-2</v>
      </c>
      <c r="L79" s="14">
        <f>(1-VLOOKUP($B79,payoutRatio!$A$1:$P$141,L$1,FALSE)/100)*(VLOOKUP($B79,ROE[#All],L$1,FALSE)/100)</f>
        <v>3.07786E-2</v>
      </c>
      <c r="M79" s="14">
        <f>(1-VLOOKUP($B79,payoutRatio!$A$1:$P$141,M$1,FALSE)/100)*(VLOOKUP($B79,ROE[#All],M$1,FALSE)/100)</f>
        <v>0.13502011999999999</v>
      </c>
      <c r="N79" s="14">
        <f>(1-VLOOKUP($B79,payoutRatio!$A$1:$P$141,N$1,FALSE)/100)*(VLOOKUP($B79,ROE[#All],N$1,FALSE)/100)</f>
        <v>8.4465680000000001E-2</v>
      </c>
      <c r="P79" s="21">
        <f t="shared" si="14"/>
        <v>5.5129186999999989E-2</v>
      </c>
      <c r="Q79" s="21">
        <f t="shared" si="15"/>
        <v>1.102209084848485E-2</v>
      </c>
      <c r="R79" s="17" t="str">
        <f t="shared" si="11"/>
        <v>성장산업</v>
      </c>
      <c r="S79" s="17" t="str">
        <f t="shared" si="12"/>
        <v/>
      </c>
      <c r="T79" s="17" t="str">
        <f t="shared" si="13"/>
        <v>1%</v>
      </c>
    </row>
    <row r="80" spans="1:20" x14ac:dyDescent="0.2">
      <c r="A80" t="str">
        <f t="shared" si="16"/>
        <v/>
      </c>
      <c r="B80" t="s">
        <v>28</v>
      </c>
      <c r="C80" t="s">
        <v>42</v>
      </c>
      <c r="D80" s="14">
        <f>(1-VLOOKUP($B80,payoutRatio!$A$1:$P$141,D$1,FALSE)/100)*(VLOOKUP($B80,ROE[#All],D$1,FALSE)/100)</f>
        <v>7.8061320000000003E-2</v>
      </c>
      <c r="E80" s="14">
        <f>(1-VLOOKUP($B80,payoutRatio!$A$1:$P$141,E$1,FALSE)/100)*(VLOOKUP($B80,ROE[#All],E$1,FALSE)/100)</f>
        <v>5.2867319999999995E-2</v>
      </c>
      <c r="F80" s="14">
        <f>(1-VLOOKUP($B80,payoutRatio!$A$1:$P$141,F$1,FALSE)/100)*(VLOOKUP($B80,ROE[#All],F$1,FALSE)/100)</f>
        <v>7.0687100000000003E-2</v>
      </c>
      <c r="G80" s="14">
        <f>(1-VLOOKUP($B80,payoutRatio!$A$1:$P$141,G$1,FALSE)/100)*(VLOOKUP($B80,ROE[#All],G$1,FALSE)/100)</f>
        <v>5.7132089999999996E-2</v>
      </c>
      <c r="H80" s="14">
        <f>(1-VLOOKUP($B80,payoutRatio!$A$1:$P$141,H$1,FALSE)/100)*(VLOOKUP($B80,ROE[#All],H$1,FALSE)/100)</f>
        <v>6.277866E-2</v>
      </c>
      <c r="I80" s="14">
        <f>(1-VLOOKUP($B80,payoutRatio!$A$1:$P$141,I$1,FALSE)/100)*(VLOOKUP($B80,ROE[#All],I$1,FALSE)/100)</f>
        <v>8.2376140000000014E-2</v>
      </c>
      <c r="J80" s="14">
        <f>(1-VLOOKUP($B80,payoutRatio!$A$1:$P$141,J$1,FALSE)/100)*(VLOOKUP($B80,ROE[#All],J$1,FALSE)/100)</f>
        <v>4.8572579999999997E-2</v>
      </c>
      <c r="K80" s="14">
        <f>(1-VLOOKUP($B80,payoutRatio!$A$1:$P$141,K$1,FALSE)/100)*(VLOOKUP($B80,ROE[#All],K$1,FALSE)/100)</f>
        <v>4.0342279999999994E-2</v>
      </c>
      <c r="L80" s="14">
        <f>(1-VLOOKUP($B80,payoutRatio!$A$1:$P$141,L$1,FALSE)/100)*(VLOOKUP($B80,ROE[#All],L$1,FALSE)/100)</f>
        <v>3.0704309999999999E-2</v>
      </c>
      <c r="M80" s="14">
        <f>(1-VLOOKUP($B80,payoutRatio!$A$1:$P$141,M$1,FALSE)/100)*(VLOOKUP($B80,ROE[#All],M$1,FALSE)/100)</f>
        <v>6.8178300000000011E-2</v>
      </c>
      <c r="N80" s="14">
        <f>(1-VLOOKUP($B80,payoutRatio!$A$1:$P$141,N$1,FALSE)/100)*(VLOOKUP($B80,ROE[#All],N$1,FALSE)/100)</f>
        <v>6.5661459999999991E-2</v>
      </c>
      <c r="P80" s="21">
        <f t="shared" si="14"/>
        <v>5.7930024000000004E-2</v>
      </c>
      <c r="Q80" s="21">
        <f t="shared" si="15"/>
        <v>-8.2221781818181828E-4</v>
      </c>
      <c r="R80" s="17" t="str">
        <f t="shared" si="11"/>
        <v>성장산업</v>
      </c>
      <c r="S80" s="17" t="str">
        <f t="shared" si="12"/>
        <v/>
      </c>
      <c r="T80" s="17" t="str">
        <f t="shared" si="13"/>
        <v>1%</v>
      </c>
    </row>
    <row r="81" spans="1:20" x14ac:dyDescent="0.2">
      <c r="A81" t="str">
        <f t="shared" si="16"/>
        <v/>
      </c>
      <c r="B81" t="s">
        <v>305</v>
      </c>
      <c r="C81" t="s">
        <v>42</v>
      </c>
      <c r="D81" s="14">
        <f>(1-VLOOKUP($B81,payoutRatio!$A$1:$P$141,D$1,FALSE)/100)*(VLOOKUP($B81,ROE[#All],D$1,FALSE)/100)</f>
        <v>6.9824999999999998E-2</v>
      </c>
      <c r="E81" s="14">
        <f>(1-VLOOKUP($B81,payoutRatio!$A$1:$P$141,E$1,FALSE)/100)*(VLOOKUP($B81,ROE[#All],E$1,FALSE)/100)</f>
        <v>7.3760049999999994E-2</v>
      </c>
      <c r="F81" s="14">
        <f>(1-VLOOKUP($B81,payoutRatio!$A$1:$P$141,F$1,FALSE)/100)*(VLOOKUP($B81,ROE[#All],F$1,FALSE)/100)</f>
        <v>0.10164720000000001</v>
      </c>
      <c r="G81" s="14">
        <f>(1-VLOOKUP($B81,payoutRatio!$A$1:$P$141,G$1,FALSE)/100)*(VLOOKUP($B81,ROE[#All],G$1,FALSE)/100)</f>
        <v>0.11009656</v>
      </c>
      <c r="H81" s="14">
        <f>(1-VLOOKUP($B81,payoutRatio!$A$1:$P$141,H$1,FALSE)/100)*(VLOOKUP($B81,ROE[#All],H$1,FALSE)/100)</f>
        <v>7.9367950000000007E-2</v>
      </c>
      <c r="I81" s="14">
        <f>(1-VLOOKUP($B81,payoutRatio!$A$1:$P$141,I$1,FALSE)/100)*(VLOOKUP($B81,ROE[#All],I$1,FALSE)/100)</f>
        <v>7.00403E-2</v>
      </c>
      <c r="J81" s="14">
        <f>(1-VLOOKUP($B81,payoutRatio!$A$1:$P$141,J$1,FALSE)/100)*(VLOOKUP($B81,ROE[#All],J$1,FALSE)/100)</f>
        <v>9.1436799999999999E-2</v>
      </c>
      <c r="K81" s="14">
        <f>(1-VLOOKUP($B81,payoutRatio!$A$1:$P$141,K$1,FALSE)/100)*(VLOOKUP($B81,ROE[#All],K$1,FALSE)/100)</f>
        <v>6.972550000000001E-2</v>
      </c>
      <c r="L81" s="14">
        <f>(1-VLOOKUP($B81,payoutRatio!$A$1:$P$141,L$1,FALSE)/100)*(VLOOKUP($B81,ROE[#All],L$1,FALSE)/100)</f>
        <v>5.8505040000000008E-2</v>
      </c>
      <c r="M81" s="14">
        <f>(1-VLOOKUP($B81,payoutRatio!$A$1:$P$141,M$1,FALSE)/100)*(VLOOKUP($B81,ROE[#All],M$1,FALSE)/100)</f>
        <v>8.9560879999999982E-2</v>
      </c>
      <c r="N81" s="14">
        <f>(1-VLOOKUP($B81,payoutRatio!$A$1:$P$141,N$1,FALSE)/100)*(VLOOKUP($B81,ROE[#All],N$1,FALSE)/100)</f>
        <v>7.1756899999999985E-2</v>
      </c>
      <c r="P81" s="21">
        <f t="shared" si="14"/>
        <v>8.1589718000000006E-2</v>
      </c>
      <c r="Q81" s="21">
        <f t="shared" si="15"/>
        <v>-2.231036606060608E-3</v>
      </c>
      <c r="R81" s="17" t="str">
        <f t="shared" si="11"/>
        <v>성장산업</v>
      </c>
      <c r="S81" s="17" t="str">
        <f t="shared" si="12"/>
        <v/>
      </c>
      <c r="T81" s="17" t="str">
        <f t="shared" si="13"/>
        <v>1%</v>
      </c>
    </row>
    <row r="82" spans="1:20" x14ac:dyDescent="0.2">
      <c r="A82" t="str">
        <f t="shared" si="16"/>
        <v/>
      </c>
      <c r="B82" t="s">
        <v>307</v>
      </c>
      <c r="C82" t="s">
        <v>42</v>
      </c>
      <c r="D82" s="14">
        <f>(1-VLOOKUP($B82,payoutRatio!$A$1:$P$141,D$1,FALSE)/100)*(VLOOKUP($B82,ROE[#All],D$1,FALSE)/100)</f>
        <v>9.6947210000000006E-2</v>
      </c>
      <c r="E82" s="14">
        <f>(1-VLOOKUP($B82,payoutRatio!$A$1:$P$141,E$1,FALSE)/100)*(VLOOKUP($B82,ROE[#All],E$1,FALSE)/100)</f>
        <v>5.3146319999999997E-2</v>
      </c>
      <c r="F82" s="14">
        <f>(1-VLOOKUP($B82,payoutRatio!$A$1:$P$141,F$1,FALSE)/100)*(VLOOKUP($B82,ROE[#All],F$1,FALSE)/100)</f>
        <v>8.948782000000001E-2</v>
      </c>
      <c r="G82" s="14">
        <f>(1-VLOOKUP($B82,payoutRatio!$A$1:$P$141,G$1,FALSE)/100)*(VLOOKUP($B82,ROE[#All],G$1,FALSE)/100)</f>
        <v>8.0193680000000017E-2</v>
      </c>
      <c r="H82" s="14">
        <f>(1-VLOOKUP($B82,payoutRatio!$A$1:$P$141,H$1,FALSE)/100)*(VLOOKUP($B82,ROE[#All],H$1,FALSE)/100)</f>
        <v>8.701123999999999E-2</v>
      </c>
      <c r="I82" s="14">
        <f>(1-VLOOKUP($B82,payoutRatio!$A$1:$P$141,I$1,FALSE)/100)*(VLOOKUP($B82,ROE[#All],I$1,FALSE)/100)</f>
        <v>8.5677599999999979E-2</v>
      </c>
      <c r="J82" s="14">
        <f>(1-VLOOKUP($B82,payoutRatio!$A$1:$P$141,J$1,FALSE)/100)*(VLOOKUP($B82,ROE[#All],J$1,FALSE)/100)</f>
        <v>6.3377700000000009E-2</v>
      </c>
      <c r="K82" s="14">
        <f>(1-VLOOKUP($B82,payoutRatio!$A$1:$P$141,K$1,FALSE)/100)*(VLOOKUP($B82,ROE[#All],K$1,FALSE)/100)</f>
        <v>5.7237299999999998E-2</v>
      </c>
      <c r="L82" s="14">
        <f>(1-VLOOKUP($B82,payoutRatio!$A$1:$P$141,L$1,FALSE)/100)*(VLOOKUP($B82,ROE[#All],L$1,FALSE)/100)</f>
        <v>5.2254799999999997E-2</v>
      </c>
      <c r="M82" s="14">
        <f>(1-VLOOKUP($B82,payoutRatio!$A$1:$P$141,M$1,FALSE)/100)*(VLOOKUP($B82,ROE[#All],M$1,FALSE)/100)</f>
        <v>8.3898820000000013E-2</v>
      </c>
      <c r="N82" s="14">
        <f>(1-VLOOKUP($B82,payoutRatio!$A$1:$P$141,N$1,FALSE)/100)*(VLOOKUP($B82,ROE[#All],N$1,FALSE)/100)</f>
        <v>8.3436639999999992E-2</v>
      </c>
      <c r="P82" s="21">
        <f t="shared" si="14"/>
        <v>7.3572192000000008E-2</v>
      </c>
      <c r="Q82" s="21">
        <f t="shared" si="15"/>
        <v>-1.0803781818181988E-4</v>
      </c>
      <c r="R82" s="17" t="str">
        <f t="shared" si="11"/>
        <v>성장산업</v>
      </c>
      <c r="S82" s="17" t="str">
        <f t="shared" si="12"/>
        <v/>
      </c>
      <c r="T82" s="17" t="str">
        <f t="shared" si="13"/>
        <v>1%</v>
      </c>
    </row>
    <row r="83" spans="1:20" x14ac:dyDescent="0.2">
      <c r="A83" t="str">
        <f t="shared" si="16"/>
        <v/>
      </c>
      <c r="B83" t="s">
        <v>309</v>
      </c>
      <c r="C83" t="s">
        <v>42</v>
      </c>
      <c r="D83" s="14">
        <f>(1-VLOOKUP($B83,payoutRatio!$A$1:$P$141,D$1,FALSE)/100)*(VLOOKUP($B83,ROE[#All],D$1,FALSE)/100)</f>
        <v>5.3913600000000006E-2</v>
      </c>
      <c r="E83" s="14">
        <f>(1-VLOOKUP($B83,payoutRatio!$A$1:$P$141,E$1,FALSE)/100)*(VLOOKUP($B83,ROE[#All],E$1,FALSE)/100)</f>
        <v>5.2906979999999992E-2</v>
      </c>
      <c r="F83" s="14">
        <f>(1-VLOOKUP($B83,payoutRatio!$A$1:$P$141,F$1,FALSE)/100)*(VLOOKUP($B83,ROE[#All],F$1,FALSE)/100)</f>
        <v>4.2545899999999998E-2</v>
      </c>
      <c r="G83" s="14">
        <f>(1-VLOOKUP($B83,payoutRatio!$A$1:$P$141,G$1,FALSE)/100)*(VLOOKUP($B83,ROE[#All],G$1,FALSE)/100)</f>
        <v>2.1321119999999999E-2</v>
      </c>
      <c r="H83" s="14">
        <f>(1-VLOOKUP($B83,payoutRatio!$A$1:$P$141,H$1,FALSE)/100)*(VLOOKUP($B83,ROE[#All],H$1,FALSE)/100)</f>
        <v>2.6589229999999998E-2</v>
      </c>
      <c r="I83" s="14">
        <f>(1-VLOOKUP($B83,payoutRatio!$A$1:$P$141,I$1,FALSE)/100)*(VLOOKUP($B83,ROE[#All],I$1,FALSE)/100)</f>
        <v>7.6197749999999995E-2</v>
      </c>
      <c r="J83" s="14">
        <f>(1-VLOOKUP($B83,payoutRatio!$A$1:$P$141,J$1,FALSE)/100)*(VLOOKUP($B83,ROE[#All],J$1,FALSE)/100)</f>
        <v>1.412943E-2</v>
      </c>
      <c r="K83" s="14">
        <f>(1-VLOOKUP($B83,payoutRatio!$A$1:$P$141,K$1,FALSE)/100)*(VLOOKUP($B83,ROE[#All],K$1,FALSE)/100)</f>
        <v>1.2756E-3</v>
      </c>
      <c r="L83" s="14">
        <f>(1-VLOOKUP($B83,payoutRatio!$A$1:$P$141,L$1,FALSE)/100)*(VLOOKUP($B83,ROE[#All],L$1,FALSE)/100)</f>
        <v>-7.4426600000000002E-3</v>
      </c>
      <c r="M83" s="14">
        <f>(1-VLOOKUP($B83,payoutRatio!$A$1:$P$141,M$1,FALSE)/100)*(VLOOKUP($B83,ROE[#All],M$1,FALSE)/100)</f>
        <v>2.6006680000000001E-2</v>
      </c>
      <c r="N83" s="14">
        <f>(1-VLOOKUP($B83,payoutRatio!$A$1:$P$141,N$1,FALSE)/100)*(VLOOKUP($B83,ROE[#All],N$1,FALSE)/100)</f>
        <v>2.048432E-2</v>
      </c>
      <c r="P83" s="21">
        <f t="shared" si="14"/>
        <v>2.7401434999999995E-2</v>
      </c>
      <c r="Q83" s="21">
        <f t="shared" si="15"/>
        <v>-4.1782217575757575E-3</v>
      </c>
      <c r="R83" s="17" t="str">
        <f t="shared" si="11"/>
        <v>성장산업</v>
      </c>
      <c r="S83" s="17" t="str">
        <f t="shared" si="12"/>
        <v/>
      </c>
      <c r="T83" s="17" t="str">
        <f t="shared" si="13"/>
        <v>1%</v>
      </c>
    </row>
    <row r="84" spans="1:20" x14ac:dyDescent="0.2">
      <c r="A84" t="str">
        <f t="shared" si="16"/>
        <v/>
      </c>
      <c r="B84" t="s">
        <v>311</v>
      </c>
      <c r="C84" t="s">
        <v>42</v>
      </c>
      <c r="D84" s="14">
        <f>(1-VLOOKUP($B84,payoutRatio!$A$1:$P$141,D$1,FALSE)/100)*(VLOOKUP($B84,ROE[#All],D$1,FALSE)/100)</f>
        <v>5.1278500000000005E-2</v>
      </c>
      <c r="E84" s="14">
        <f>(1-VLOOKUP($B84,payoutRatio!$A$1:$P$141,E$1,FALSE)/100)*(VLOOKUP($B84,ROE[#All],E$1,FALSE)/100)</f>
        <v>4.5797400000000002E-2</v>
      </c>
      <c r="F84" s="14">
        <f>(1-VLOOKUP($B84,payoutRatio!$A$1:$P$141,F$1,FALSE)/100)*(VLOOKUP($B84,ROE[#All],F$1,FALSE)/100)</f>
        <v>4.1780160000000004E-2</v>
      </c>
      <c r="G84" s="14">
        <f>(1-VLOOKUP($B84,payoutRatio!$A$1:$P$141,G$1,FALSE)/100)*(VLOOKUP($B84,ROE[#All],G$1,FALSE)/100)</f>
        <v>3.222846E-2</v>
      </c>
      <c r="H84" s="14">
        <f>(1-VLOOKUP($B84,payoutRatio!$A$1:$P$141,H$1,FALSE)/100)*(VLOOKUP($B84,ROE[#All],H$1,FALSE)/100)</f>
        <v>3.1816400000000002E-2</v>
      </c>
      <c r="I84" s="14">
        <f>(1-VLOOKUP($B84,payoutRatio!$A$1:$P$141,I$1,FALSE)/100)*(VLOOKUP($B84,ROE[#All],I$1,FALSE)/100)</f>
        <v>9.0537919999999994E-2</v>
      </c>
      <c r="J84" s="14">
        <f>(1-VLOOKUP($B84,payoutRatio!$A$1:$P$141,J$1,FALSE)/100)*(VLOOKUP($B84,ROE[#All],J$1,FALSE)/100)</f>
        <v>1.7409839999999999E-2</v>
      </c>
      <c r="K84" s="14">
        <f>(1-VLOOKUP($B84,payoutRatio!$A$1:$P$141,K$1,FALSE)/100)*(VLOOKUP($B84,ROE[#All],K$1,FALSE)/100)</f>
        <v>1.2796799999999998E-3</v>
      </c>
      <c r="L84" s="14">
        <f>(1-VLOOKUP($B84,payoutRatio!$A$1:$P$141,L$1,FALSE)/100)*(VLOOKUP($B84,ROE[#All],L$1,FALSE)/100)</f>
        <v>0.17461151999999996</v>
      </c>
      <c r="M84" s="14">
        <f>(1-VLOOKUP($B84,payoutRatio!$A$1:$P$141,M$1,FALSE)/100)*(VLOOKUP($B84,ROE[#All],M$1,FALSE)/100)</f>
        <v>3.7338049999999998E-2</v>
      </c>
      <c r="N84" s="14">
        <f>(1-VLOOKUP($B84,payoutRatio!$A$1:$P$141,N$1,FALSE)/100)*(VLOOKUP($B84,ROE[#All],N$1,FALSE)/100)</f>
        <v>2.3206320000000003E-2</v>
      </c>
      <c r="P84" s="21">
        <f t="shared" si="14"/>
        <v>4.9600574999999994E-2</v>
      </c>
      <c r="Q84" s="21">
        <f t="shared" si="15"/>
        <v>1.8955307272727261E-3</v>
      </c>
      <c r="R84" s="17" t="str">
        <f t="shared" si="11"/>
        <v>성장산업</v>
      </c>
      <c r="S84" s="17" t="str">
        <f t="shared" si="12"/>
        <v/>
      </c>
      <c r="T84" s="17" t="str">
        <f t="shared" si="13"/>
        <v>1%</v>
      </c>
    </row>
    <row r="85" spans="1:20" x14ac:dyDescent="0.2">
      <c r="A85" t="str">
        <f t="shared" si="16"/>
        <v/>
      </c>
      <c r="B85" t="s">
        <v>313</v>
      </c>
      <c r="C85" t="s">
        <v>42</v>
      </c>
      <c r="D85" s="14">
        <f>(1-VLOOKUP($B85,payoutRatio!$A$1:$P$141,D$1,FALSE)/100)*(VLOOKUP($B85,ROE[#All],D$1,FALSE)/100)</f>
        <v>4.0265919999999997E-2</v>
      </c>
      <c r="E85" s="14">
        <f>(1-VLOOKUP($B85,payoutRatio!$A$1:$P$141,E$1,FALSE)/100)*(VLOOKUP($B85,ROE[#All],E$1,FALSE)/100)</f>
        <v>4.4558640000000004E-2</v>
      </c>
      <c r="F85" s="14">
        <f>(1-VLOOKUP($B85,payoutRatio!$A$1:$P$141,F$1,FALSE)/100)*(VLOOKUP($B85,ROE[#All],F$1,FALSE)/100)</f>
        <v>4.9799969999999999E-2</v>
      </c>
      <c r="G85" s="14">
        <f>(1-VLOOKUP($B85,payoutRatio!$A$1:$P$141,G$1,FALSE)/100)*(VLOOKUP($B85,ROE[#All],G$1,FALSE)/100)</f>
        <v>4.5417039999999992E-2</v>
      </c>
      <c r="H85" s="14">
        <f>(1-VLOOKUP($B85,payoutRatio!$A$1:$P$141,H$1,FALSE)/100)*(VLOOKUP($B85,ROE[#All],H$1,FALSE)/100)</f>
        <v>2.9248630000000001E-2</v>
      </c>
      <c r="I85" s="14">
        <f>(1-VLOOKUP($B85,payoutRatio!$A$1:$P$141,I$1,FALSE)/100)*(VLOOKUP($B85,ROE[#All],I$1,FALSE)/100)</f>
        <v>2.8913879999999999E-2</v>
      </c>
      <c r="J85" s="14">
        <f>(1-VLOOKUP($B85,payoutRatio!$A$1:$P$141,J$1,FALSE)/100)*(VLOOKUP($B85,ROE[#All],J$1,FALSE)/100)</f>
        <v>2.03698E-2</v>
      </c>
      <c r="K85" s="14">
        <f>(1-VLOOKUP($B85,payoutRatio!$A$1:$P$141,K$1,FALSE)/100)*(VLOOKUP($B85,ROE[#All],K$1,FALSE)/100)</f>
        <v>6.1159400000000003E-3</v>
      </c>
      <c r="L85" s="14">
        <f>(1-VLOOKUP($B85,payoutRatio!$A$1:$P$141,L$1,FALSE)/100)*(VLOOKUP($B85,ROE[#All],L$1,FALSE)/100)</f>
        <v>3.9977079999999991E-2</v>
      </c>
      <c r="M85" s="14">
        <f>(1-VLOOKUP($B85,payoutRatio!$A$1:$P$141,M$1,FALSE)/100)*(VLOOKUP($B85,ROE[#All],M$1,FALSE)/100)</f>
        <v>2.1287449999999999E-2</v>
      </c>
      <c r="N85" s="14">
        <f>(1-VLOOKUP($B85,payoutRatio!$A$1:$P$141,N$1,FALSE)/100)*(VLOOKUP($B85,ROE[#All],N$1,FALSE)/100)</f>
        <v>4.5968900000000007E-2</v>
      </c>
      <c r="P85" s="21">
        <f t="shared" si="14"/>
        <v>3.3165732999999996E-2</v>
      </c>
      <c r="Q85" s="21">
        <f t="shared" si="15"/>
        <v>-1.7699227272727279E-3</v>
      </c>
      <c r="R85" s="17" t="str">
        <f t="shared" si="11"/>
        <v>성장산업</v>
      </c>
      <c r="S85" s="17" t="str">
        <f t="shared" si="12"/>
        <v/>
      </c>
      <c r="T85" s="17" t="str">
        <f t="shared" si="13"/>
        <v>1%</v>
      </c>
    </row>
    <row r="86" spans="1:20" x14ac:dyDescent="0.2">
      <c r="A86" t="str">
        <f t="shared" si="16"/>
        <v/>
      </c>
      <c r="B86" t="s">
        <v>315</v>
      </c>
      <c r="C86" t="s">
        <v>42</v>
      </c>
      <c r="D86" s="14">
        <f>(1-VLOOKUP($B86,payoutRatio!$A$1:$P$141,D$1,FALSE)/100)*(VLOOKUP($B86,ROE[#All],D$1,FALSE)/100)</f>
        <v>2.4862499999999999E-2</v>
      </c>
      <c r="E86" s="14">
        <f>(1-VLOOKUP($B86,payoutRatio!$A$1:$P$141,E$1,FALSE)/100)*(VLOOKUP($B86,ROE[#All],E$1,FALSE)/100)</f>
        <v>4.2228000000000002E-2</v>
      </c>
      <c r="F86" s="14">
        <f>(1-VLOOKUP($B86,payoutRatio!$A$1:$P$141,F$1,FALSE)/100)*(VLOOKUP($B86,ROE[#All],F$1,FALSE)/100)</f>
        <v>3.5178089999999995E-2</v>
      </c>
      <c r="G86" s="14">
        <f>(1-VLOOKUP($B86,payoutRatio!$A$1:$P$141,G$1,FALSE)/100)*(VLOOKUP($B86,ROE[#All],G$1,FALSE)/100)</f>
        <v>1.6616639999999998E-2</v>
      </c>
      <c r="H86" s="14">
        <f>(1-VLOOKUP($B86,payoutRatio!$A$1:$P$141,H$1,FALSE)/100)*(VLOOKUP($B86,ROE[#All],H$1,FALSE)/100)</f>
        <v>2.17334E-2</v>
      </c>
      <c r="I86" s="14">
        <f>(1-VLOOKUP($B86,payoutRatio!$A$1:$P$141,I$1,FALSE)/100)*(VLOOKUP($B86,ROE[#All],I$1,FALSE)/100)</f>
        <v>1.8606399999999999E-2</v>
      </c>
      <c r="J86" s="14">
        <f>(1-VLOOKUP($B86,payoutRatio!$A$1:$P$141,J$1,FALSE)/100)*(VLOOKUP($B86,ROE[#All],J$1,FALSE)/100)</f>
        <v>6.1877200000000007E-3</v>
      </c>
      <c r="K86" s="14">
        <f>(1-VLOOKUP($B86,payoutRatio!$A$1:$P$141,K$1,FALSE)/100)*(VLOOKUP($B86,ROE[#All],K$1,FALSE)/100)</f>
        <v>-2.0499999999999997E-2</v>
      </c>
      <c r="L86" s="14">
        <f>(1-VLOOKUP($B86,payoutRatio!$A$1:$P$141,L$1,FALSE)/100)*(VLOOKUP($B86,ROE[#All],L$1,FALSE)/100)</f>
        <v>-5.2900000000000003E-2</v>
      </c>
      <c r="M86" s="14">
        <f>(1-VLOOKUP($B86,payoutRatio!$A$1:$P$141,M$1,FALSE)/100)*(VLOOKUP($B86,ROE[#All],M$1,FALSE)/100)</f>
        <v>2.1287739999999999E-2</v>
      </c>
      <c r="N86" s="14">
        <f>(1-VLOOKUP($B86,payoutRatio!$A$1:$P$141,N$1,FALSE)/100)*(VLOOKUP($B86,ROE[#All],N$1,FALSE)/100)</f>
        <v>-9.0112000000000048E-4</v>
      </c>
      <c r="P86" s="21">
        <f t="shared" si="14"/>
        <v>8.7536870000000013E-3</v>
      </c>
      <c r="Q86" s="21">
        <f t="shared" si="15"/>
        <v>-5.8914946060606085E-3</v>
      </c>
      <c r="R86" s="17" t="str">
        <f t="shared" si="11"/>
        <v>성장산업</v>
      </c>
      <c r="S86" s="17" t="str">
        <f t="shared" si="12"/>
        <v/>
      </c>
      <c r="T86" s="17" t="str">
        <f t="shared" si="13"/>
        <v>1%</v>
      </c>
    </row>
    <row r="87" spans="1:20" x14ac:dyDescent="0.2">
      <c r="A87" t="str">
        <f t="shared" si="16"/>
        <v/>
      </c>
      <c r="B87" t="s">
        <v>317</v>
      </c>
      <c r="C87" t="s">
        <v>42</v>
      </c>
      <c r="D87" s="14">
        <f>(1-VLOOKUP($B87,payoutRatio!$A$1:$P$141,D$1,FALSE)/100)*(VLOOKUP($B87,ROE[#All],D$1,FALSE)/100)</f>
        <v>6.537606E-2</v>
      </c>
      <c r="E87" s="14">
        <f>(1-VLOOKUP($B87,payoutRatio!$A$1:$P$141,E$1,FALSE)/100)*(VLOOKUP($B87,ROE[#All],E$1,FALSE)/100)</f>
        <v>6.6564520000000002E-2</v>
      </c>
      <c r="F87" s="14">
        <f>(1-VLOOKUP($B87,payoutRatio!$A$1:$P$141,F$1,FALSE)/100)*(VLOOKUP($B87,ROE[#All],F$1,FALSE)/100)</f>
        <v>4.3187100000000006E-2</v>
      </c>
      <c r="G87" s="14">
        <f>(1-VLOOKUP($B87,payoutRatio!$A$1:$P$141,G$1,FALSE)/100)*(VLOOKUP($B87,ROE[#All],G$1,FALSE)/100)</f>
        <v>6.2538419999999983E-2</v>
      </c>
      <c r="H87" s="14">
        <f>(1-VLOOKUP($B87,payoutRatio!$A$1:$P$141,H$1,FALSE)/100)*(VLOOKUP($B87,ROE[#All],H$1,FALSE)/100)</f>
        <v>0.10040081999999999</v>
      </c>
      <c r="I87" s="14">
        <f>(1-VLOOKUP($B87,payoutRatio!$A$1:$P$141,I$1,FALSE)/100)*(VLOOKUP($B87,ROE[#All],I$1,FALSE)/100)</f>
        <v>0.72689320999999985</v>
      </c>
      <c r="J87" s="14">
        <f>(1-VLOOKUP($B87,payoutRatio!$A$1:$P$141,J$1,FALSE)/100)*(VLOOKUP($B87,ROE[#All],J$1,FALSE)/100)</f>
        <v>5.3018219999999998E-2</v>
      </c>
      <c r="K87" s="14">
        <f>(1-VLOOKUP($B87,payoutRatio!$A$1:$P$141,K$1,FALSE)/100)*(VLOOKUP($B87,ROE[#All],K$1,FALSE)/100)</f>
        <v>6.102722E-2</v>
      </c>
      <c r="L87" s="14">
        <f>(1-VLOOKUP($B87,payoutRatio!$A$1:$P$141,L$1,FALSE)/100)*(VLOOKUP($B87,ROE[#All],L$1,FALSE)/100)</f>
        <v>7.213375000000001E-2</v>
      </c>
      <c r="M87" s="14">
        <f>(1-VLOOKUP($B87,payoutRatio!$A$1:$P$141,M$1,FALSE)/100)*(VLOOKUP($B87,ROE[#All],M$1,FALSE)/100)</f>
        <v>0.11489642999999999</v>
      </c>
      <c r="N87" s="14">
        <f>(1-VLOOKUP($B87,payoutRatio!$A$1:$P$141,N$1,FALSE)/100)*(VLOOKUP($B87,ROE[#All],N$1,FALSE)/100)</f>
        <v>3.3031680000000001E-2</v>
      </c>
      <c r="P87" s="21">
        <f t="shared" si="14"/>
        <v>0.13336913699999997</v>
      </c>
      <c r="Q87" s="21">
        <f t="shared" si="15"/>
        <v>-3.2960569090909079E-3</v>
      </c>
      <c r="R87" s="17" t="str">
        <f t="shared" si="11"/>
        <v>성장산업</v>
      </c>
      <c r="S87" s="17" t="str">
        <f t="shared" si="12"/>
        <v/>
      </c>
      <c r="T87" s="17" t="str">
        <f t="shared" si="13"/>
        <v>1%</v>
      </c>
    </row>
    <row r="88" spans="1:20" x14ac:dyDescent="0.2">
      <c r="A88" t="str">
        <f t="shared" si="16"/>
        <v/>
      </c>
      <c r="B88" t="s">
        <v>319</v>
      </c>
      <c r="C88" t="s">
        <v>42</v>
      </c>
      <c r="D88" s="14">
        <f>(1-VLOOKUP($B88,payoutRatio!$A$1:$P$141,D$1,FALSE)/100)*(VLOOKUP($B88,ROE[#All],D$1,FALSE)/100)</f>
        <v>6.0302069999999999E-2</v>
      </c>
      <c r="E88" s="14">
        <f>(1-VLOOKUP($B88,payoutRatio!$A$1:$P$141,E$1,FALSE)/100)*(VLOOKUP($B88,ROE[#All],E$1,FALSE)/100)</f>
        <v>7.9188959999999989E-2</v>
      </c>
      <c r="F88" s="14">
        <f>(1-VLOOKUP($B88,payoutRatio!$A$1:$P$141,F$1,FALSE)/100)*(VLOOKUP($B88,ROE[#All],F$1,FALSE)/100)</f>
        <v>4.4227900000000001E-2</v>
      </c>
      <c r="G88" s="14">
        <f>(1-VLOOKUP($B88,payoutRatio!$A$1:$P$141,G$1,FALSE)/100)*(VLOOKUP($B88,ROE[#All],G$1,FALSE)/100)</f>
        <v>-1.5702120000000003E-2</v>
      </c>
      <c r="H88" s="14">
        <f>(1-VLOOKUP($B88,payoutRatio!$A$1:$P$141,H$1,FALSE)/100)*(VLOOKUP($B88,ROE[#All],H$1,FALSE)/100)</f>
        <v>1.341961E-2</v>
      </c>
      <c r="I88" s="14">
        <f>(1-VLOOKUP($B88,payoutRatio!$A$1:$P$141,I$1,FALSE)/100)*(VLOOKUP($B88,ROE[#All],I$1,FALSE)/100)</f>
        <v>4.0782460000000006E-2</v>
      </c>
      <c r="J88" s="14">
        <f>(1-VLOOKUP($B88,payoutRatio!$A$1:$P$141,J$1,FALSE)/100)*(VLOOKUP($B88,ROE[#All],J$1,FALSE)/100)</f>
        <v>4.5214400000000007E-3</v>
      </c>
      <c r="K88" s="14">
        <f>(1-VLOOKUP($B88,payoutRatio!$A$1:$P$141,K$1,FALSE)/100)*(VLOOKUP($B88,ROE[#All],K$1,FALSE)/100)</f>
        <v>8.1791999999999987E-4</v>
      </c>
      <c r="L88" s="14">
        <f>(1-VLOOKUP($B88,payoutRatio!$A$1:$P$141,L$1,FALSE)/100)*(VLOOKUP($B88,ROE[#All],L$1,FALSE)/100)</f>
        <v>9.0529600000000005E-3</v>
      </c>
      <c r="M88" s="14">
        <f>(1-VLOOKUP($B88,payoutRatio!$A$1:$P$141,M$1,FALSE)/100)*(VLOOKUP($B88,ROE[#All],M$1,FALSE)/100)</f>
        <v>8.5860000000000008E-5</v>
      </c>
      <c r="N88" s="14">
        <f>(1-VLOOKUP($B88,payoutRatio!$A$1:$P$141,N$1,FALSE)/100)*(VLOOKUP($B88,ROE[#All],N$1,FALSE)/100)</f>
        <v>1.2320949999999999E-2</v>
      </c>
      <c r="P88" s="21">
        <f t="shared" si="14"/>
        <v>1.8871593999999998E-2</v>
      </c>
      <c r="Q88" s="21">
        <f t="shared" si="15"/>
        <v>-5.2187700606060603E-3</v>
      </c>
      <c r="R88" s="17" t="str">
        <f t="shared" si="11"/>
        <v>성장산업</v>
      </c>
      <c r="S88" s="17" t="str">
        <f t="shared" si="12"/>
        <v/>
      </c>
      <c r="T88" s="17" t="str">
        <f t="shared" si="13"/>
        <v>1%</v>
      </c>
    </row>
    <row r="89" spans="1:20" x14ac:dyDescent="0.2">
      <c r="A89" t="str">
        <f t="shared" si="16"/>
        <v/>
      </c>
      <c r="B89" t="s">
        <v>321</v>
      </c>
      <c r="C89" t="s">
        <v>42</v>
      </c>
      <c r="D89" s="14">
        <f>(1-VLOOKUP($B89,payoutRatio!$A$1:$P$141,D$1,FALSE)/100)*(VLOOKUP($B89,ROE[#All],D$1,FALSE)/100)</f>
        <v>4.0230719999999998E-2</v>
      </c>
      <c r="E89" s="14">
        <f>(1-VLOOKUP($B89,payoutRatio!$A$1:$P$141,E$1,FALSE)/100)*(VLOOKUP($B89,ROE[#All],E$1,FALSE)/100)</f>
        <v>6.3331200000000004E-2</v>
      </c>
      <c r="F89" s="14">
        <f>(1-VLOOKUP($B89,payoutRatio!$A$1:$P$141,F$1,FALSE)/100)*(VLOOKUP($B89,ROE[#All],F$1,FALSE)/100)</f>
        <v>1.7279359999999997E-2</v>
      </c>
      <c r="G89" s="14">
        <f>(1-VLOOKUP($B89,payoutRatio!$A$1:$P$141,G$1,FALSE)/100)*(VLOOKUP($B89,ROE[#All],G$1,FALSE)/100)</f>
        <v>-7.3197700000000006E-3</v>
      </c>
      <c r="H89" s="14">
        <f>(1-VLOOKUP($B89,payoutRatio!$A$1:$P$141,H$1,FALSE)/100)*(VLOOKUP($B89,ROE[#All],H$1,FALSE)/100)</f>
        <v>4.7244600000000005E-2</v>
      </c>
      <c r="I89" s="14">
        <f>(1-VLOOKUP($B89,payoutRatio!$A$1:$P$141,I$1,FALSE)/100)*(VLOOKUP($B89,ROE[#All],I$1,FALSE)/100)</f>
        <v>7.4718260000000009E-2</v>
      </c>
      <c r="J89" s="14">
        <f>(1-VLOOKUP($B89,payoutRatio!$A$1:$P$141,J$1,FALSE)/100)*(VLOOKUP($B89,ROE[#All],J$1,FALSE)/100)</f>
        <v>3.9349000000000002E-2</v>
      </c>
      <c r="K89" s="14">
        <f>(1-VLOOKUP($B89,payoutRatio!$A$1:$P$141,K$1,FALSE)/100)*(VLOOKUP($B89,ROE[#All],K$1,FALSE)/100)</f>
        <v>7.3903600000000003E-3</v>
      </c>
      <c r="L89" s="14">
        <f>(1-VLOOKUP($B89,payoutRatio!$A$1:$P$141,L$1,FALSE)/100)*(VLOOKUP($B89,ROE[#All],L$1,FALSE)/100)</f>
        <v>1.6258269999999998E-2</v>
      </c>
      <c r="M89" s="14">
        <f>(1-VLOOKUP($B89,payoutRatio!$A$1:$P$141,M$1,FALSE)/100)*(VLOOKUP($B89,ROE[#All],M$1,FALSE)/100)</f>
        <v>7.7721179999999987E-2</v>
      </c>
      <c r="N89" s="14">
        <f>(1-VLOOKUP($B89,payoutRatio!$A$1:$P$141,N$1,FALSE)/100)*(VLOOKUP($B89,ROE[#All],N$1,FALSE)/100)</f>
        <v>4.0938580000000002E-2</v>
      </c>
      <c r="P89" s="21">
        <f t="shared" si="14"/>
        <v>3.7691104000000003E-2</v>
      </c>
      <c r="Q89" s="21">
        <f t="shared" si="15"/>
        <v>1.1182871515151519E-3</v>
      </c>
      <c r="R89" s="17" t="str">
        <f t="shared" si="11"/>
        <v>성장산업</v>
      </c>
      <c r="S89" s="17" t="str">
        <f t="shared" si="12"/>
        <v/>
      </c>
      <c r="T89" s="17" t="str">
        <f t="shared" si="13"/>
        <v>1%</v>
      </c>
    </row>
    <row r="90" spans="1:20" x14ac:dyDescent="0.2">
      <c r="A90" t="str">
        <f t="shared" si="16"/>
        <v/>
      </c>
      <c r="B90" t="s">
        <v>323</v>
      </c>
      <c r="C90" t="s">
        <v>42</v>
      </c>
      <c r="D90" s="14">
        <f>(1-VLOOKUP($B90,payoutRatio!$A$1:$P$141,D$1,FALSE)/100)*(VLOOKUP($B90,ROE[#All],D$1,FALSE)/100)</f>
        <v>0.10709579999999999</v>
      </c>
      <c r="E90" s="14">
        <f>(1-VLOOKUP($B90,payoutRatio!$A$1:$P$141,E$1,FALSE)/100)*(VLOOKUP($B90,ROE[#All],E$1,FALSE)/100)</f>
        <v>0.1065222</v>
      </c>
      <c r="F90" s="14">
        <f>(1-VLOOKUP($B90,payoutRatio!$A$1:$P$141,F$1,FALSE)/100)*(VLOOKUP($B90,ROE[#All],F$1,FALSE)/100)</f>
        <v>8.6893020000000001E-2</v>
      </c>
      <c r="G90" s="14">
        <f>(1-VLOOKUP($B90,payoutRatio!$A$1:$P$141,G$1,FALSE)/100)*(VLOOKUP($B90,ROE[#All],G$1,FALSE)/100)</f>
        <v>-2.3837219999999999E-2</v>
      </c>
      <c r="H90" s="14">
        <f>(1-VLOOKUP($B90,payoutRatio!$A$1:$P$141,H$1,FALSE)/100)*(VLOOKUP($B90,ROE[#All],H$1,FALSE)/100)</f>
        <v>-1.4686560000000001E-2</v>
      </c>
      <c r="I90" s="14">
        <f>(1-VLOOKUP($B90,payoutRatio!$A$1:$P$141,I$1,FALSE)/100)*(VLOOKUP($B90,ROE[#All],I$1,FALSE)/100)</f>
        <v>3.6045000000000005E-3</v>
      </c>
      <c r="J90" s="14">
        <f>(1-VLOOKUP($B90,payoutRatio!$A$1:$P$141,J$1,FALSE)/100)*(VLOOKUP($B90,ROE[#All],J$1,FALSE)/100)</f>
        <v>-3.2440879999999998E-2</v>
      </c>
      <c r="K90" s="14">
        <f>(1-VLOOKUP($B90,payoutRatio!$A$1:$P$141,K$1,FALSE)/100)*(VLOOKUP($B90,ROE[#All],K$1,FALSE)/100)</f>
        <v>-6.525930000000001E-3</v>
      </c>
      <c r="L90" s="14">
        <f>(1-VLOOKUP($B90,payoutRatio!$A$1:$P$141,L$1,FALSE)/100)*(VLOOKUP($B90,ROE[#All],L$1,FALSE)/100)</f>
        <v>-2.9520000000000002E-4</v>
      </c>
      <c r="M90" s="14">
        <f>(1-VLOOKUP($B90,payoutRatio!$A$1:$P$141,M$1,FALSE)/100)*(VLOOKUP($B90,ROE[#All],M$1,FALSE)/100)</f>
        <v>-0.11804171999999999</v>
      </c>
      <c r="N90" s="14">
        <f>(1-VLOOKUP($B90,payoutRatio!$A$1:$P$141,N$1,FALSE)/100)*(VLOOKUP($B90,ROE[#All],N$1,FALSE)/100)</f>
        <v>-3.2096310000000003E-2</v>
      </c>
      <c r="P90" s="21">
        <f t="shared" si="14"/>
        <v>-3.0904099999999992E-3</v>
      </c>
      <c r="Q90" s="21">
        <f t="shared" si="15"/>
        <v>-1.5611897939393939E-2</v>
      </c>
      <c r="R90" s="17" t="str">
        <f t="shared" si="11"/>
        <v>사양산업</v>
      </c>
      <c r="S90" s="17" t="str">
        <f t="shared" si="12"/>
        <v/>
      </c>
      <c r="T90" s="17" t="str">
        <f t="shared" si="13"/>
        <v>0%</v>
      </c>
    </row>
    <row r="91" spans="1:20" x14ac:dyDescent="0.2">
      <c r="A91" t="str">
        <f t="shared" si="16"/>
        <v/>
      </c>
      <c r="B91" t="s">
        <v>29</v>
      </c>
      <c r="C91" t="s">
        <v>42</v>
      </c>
      <c r="D91" s="14">
        <f>(1-VLOOKUP($B91,payoutRatio!$A$1:$P$141,D$1,FALSE)/100)*(VLOOKUP($B91,ROE[#All],D$1,FALSE)/100)</f>
        <v>-2.5708179999999997E-2</v>
      </c>
      <c r="E91" s="14">
        <f>(1-VLOOKUP($B91,payoutRatio!$A$1:$P$141,E$1,FALSE)/100)*(VLOOKUP($B91,ROE[#All],E$1,FALSE)/100)</f>
        <v>-5.4057739999999993E-2</v>
      </c>
      <c r="F91" s="14">
        <f>(1-VLOOKUP($B91,payoutRatio!$A$1:$P$141,F$1,FALSE)/100)*(VLOOKUP($B91,ROE[#All],F$1,FALSE)/100)</f>
        <v>2.3039189999999998E-2</v>
      </c>
      <c r="G91" s="14">
        <f>(1-VLOOKUP($B91,payoutRatio!$A$1:$P$141,G$1,FALSE)/100)*(VLOOKUP($B91,ROE[#All],G$1,FALSE)/100)</f>
        <v>1.8712720000000002E-2</v>
      </c>
      <c r="H91" s="14">
        <f>(1-VLOOKUP($B91,payoutRatio!$A$1:$P$141,H$1,FALSE)/100)*(VLOOKUP($B91,ROE[#All],H$1,FALSE)/100)</f>
        <v>-8.5386599999999983E-3</v>
      </c>
      <c r="I91" s="14">
        <f>(1-VLOOKUP($B91,payoutRatio!$A$1:$P$141,I$1,FALSE)/100)*(VLOOKUP($B91,ROE[#All],I$1,FALSE)/100)</f>
        <v>3.1276229999999995E-2</v>
      </c>
      <c r="J91" s="14">
        <f>(1-VLOOKUP($B91,payoutRatio!$A$1:$P$141,J$1,FALSE)/100)*(VLOOKUP($B91,ROE[#All],J$1,FALSE)/100)</f>
        <v>1.6559650000000002E-2</v>
      </c>
      <c r="K91" s="14">
        <f>(1-VLOOKUP($B91,payoutRatio!$A$1:$P$141,K$1,FALSE)/100)*(VLOOKUP($B91,ROE[#All],K$1,FALSE)/100)</f>
        <v>1.0456519999999999E-2</v>
      </c>
      <c r="L91" s="14">
        <f>(1-VLOOKUP($B91,payoutRatio!$A$1:$P$141,L$1,FALSE)/100)*(VLOOKUP($B91,ROE[#All],L$1,FALSE)/100)</f>
        <v>-1.1413919999999999E-2</v>
      </c>
      <c r="M91" s="14">
        <f>(1-VLOOKUP($B91,payoutRatio!$A$1:$P$141,M$1,FALSE)/100)*(VLOOKUP($B91,ROE[#All],M$1,FALSE)/100)</f>
        <v>6.4283099999999996E-2</v>
      </c>
      <c r="N91" s="14">
        <f>(1-VLOOKUP($B91,payoutRatio!$A$1:$P$141,N$1,FALSE)/100)*(VLOOKUP($B91,ROE[#All],N$1,FALSE)/100)</f>
        <v>0.12438579999999999</v>
      </c>
      <c r="P91" s="21">
        <f t="shared" si="14"/>
        <v>2.1470288999999997E-2</v>
      </c>
      <c r="Q91" s="21">
        <f t="shared" si="15"/>
        <v>1.0826272666666668E-2</v>
      </c>
      <c r="R91" s="17" t="str">
        <f t="shared" si="11"/>
        <v>성장산업</v>
      </c>
      <c r="S91" s="17" t="str">
        <f t="shared" si="12"/>
        <v/>
      </c>
      <c r="T91" s="17" t="str">
        <f t="shared" si="13"/>
        <v>1%</v>
      </c>
    </row>
    <row r="92" spans="1:20" x14ac:dyDescent="0.2">
      <c r="A92" t="str">
        <f t="shared" si="16"/>
        <v/>
      </c>
      <c r="B92" t="s">
        <v>326</v>
      </c>
      <c r="C92" t="s">
        <v>42</v>
      </c>
      <c r="D92" s="14">
        <f>(1-VLOOKUP($B92,payoutRatio!$A$1:$P$141,D$1,FALSE)/100)*(VLOOKUP($B92,ROE[#All],D$1,FALSE)/100)</f>
        <v>-8.7878980000000009E-2</v>
      </c>
      <c r="E92" s="14">
        <f>(1-VLOOKUP($B92,payoutRatio!$A$1:$P$141,E$1,FALSE)/100)*(VLOOKUP($B92,ROE[#All],E$1,FALSE)/100)</f>
        <v>-0.11221152</v>
      </c>
      <c r="F92" s="14">
        <f>(1-VLOOKUP($B92,payoutRatio!$A$1:$P$141,F$1,FALSE)/100)*(VLOOKUP($B92,ROE[#All],F$1,FALSE)/100)</f>
        <v>-1.225152E-2</v>
      </c>
      <c r="G92" s="14">
        <f>(1-VLOOKUP($B92,payoutRatio!$A$1:$P$141,G$1,FALSE)/100)*(VLOOKUP($B92,ROE[#All],G$1,FALSE)/100)</f>
        <v>1.1468590000000002E-2</v>
      </c>
      <c r="H92" s="14">
        <f>(1-VLOOKUP($B92,payoutRatio!$A$1:$P$141,H$1,FALSE)/100)*(VLOOKUP($B92,ROE[#All],H$1,FALSE)/100)</f>
        <v>-8.3193000000000004E-4</v>
      </c>
      <c r="I92" s="14">
        <f>(1-VLOOKUP($B92,payoutRatio!$A$1:$P$141,I$1,FALSE)/100)*(VLOOKUP($B92,ROE[#All],I$1,FALSE)/100)</f>
        <v>-1.2605039999999998E-2</v>
      </c>
      <c r="J92" s="14">
        <f>(1-VLOOKUP($B92,payoutRatio!$A$1:$P$141,J$1,FALSE)/100)*(VLOOKUP($B92,ROE[#All],J$1,FALSE)/100)</f>
        <v>9.4739999999999993E-4</v>
      </c>
      <c r="K92" s="14">
        <f>(1-VLOOKUP($B92,payoutRatio!$A$1:$P$141,K$1,FALSE)/100)*(VLOOKUP($B92,ROE[#All],K$1,FALSE)/100)</f>
        <v>8.6989000000000007E-3</v>
      </c>
      <c r="L92" s="14">
        <f>(1-VLOOKUP($B92,payoutRatio!$A$1:$P$141,L$1,FALSE)/100)*(VLOOKUP($B92,ROE[#All],L$1,FALSE)/100)</f>
        <v>-5.0189930000000001E-2</v>
      </c>
      <c r="M92" s="14">
        <f>(1-VLOOKUP($B92,payoutRatio!$A$1:$P$141,M$1,FALSE)/100)*(VLOOKUP($B92,ROE[#All],M$1,FALSE)/100)</f>
        <v>-3.2198879999999999E-2</v>
      </c>
      <c r="N92" s="14">
        <f>(1-VLOOKUP($B92,payoutRatio!$A$1:$P$141,N$1,FALSE)/100)*(VLOOKUP($B92,ROE[#All],N$1,FALSE)/100)</f>
        <v>-2.38989E-3</v>
      </c>
      <c r="P92" s="21">
        <f t="shared" si="14"/>
        <v>-2.0156382E-2</v>
      </c>
      <c r="Q92" s="21">
        <f t="shared" si="15"/>
        <v>3.531002909090909E-3</v>
      </c>
      <c r="R92" s="17" t="str">
        <f t="shared" si="11"/>
        <v>개별확인</v>
      </c>
      <c r="S92" s="17" t="str">
        <f t="shared" si="12"/>
        <v>업력 10년 미만 여부</v>
      </c>
      <c r="T92" s="17" t="str">
        <f t="shared" si="13"/>
        <v>확인</v>
      </c>
    </row>
    <row r="93" spans="1:20" x14ac:dyDescent="0.2">
      <c r="A93" t="str">
        <f t="shared" si="16"/>
        <v/>
      </c>
      <c r="B93" t="s">
        <v>328</v>
      </c>
      <c r="C93" t="s">
        <v>42</v>
      </c>
      <c r="D93" s="14">
        <f>(1-VLOOKUP($B93,payoutRatio!$A$1:$P$141,D$1,FALSE)/100)*(VLOOKUP($B93,ROE[#All],D$1,FALSE)/100)</f>
        <v>-0.2077</v>
      </c>
      <c r="E93" s="14">
        <f>(1-VLOOKUP($B93,payoutRatio!$A$1:$P$141,E$1,FALSE)/100)*(VLOOKUP($B93,ROE[#All],E$1,FALSE)/100)</f>
        <v>-0.28089999999999998</v>
      </c>
      <c r="F93" s="14">
        <f>(1-VLOOKUP($B93,payoutRatio!$A$1:$P$141,F$1,FALSE)/100)*(VLOOKUP($B93,ROE[#All],F$1,FALSE)/100)</f>
        <v>-6.0318720000000006E-2</v>
      </c>
      <c r="G93" s="14">
        <f>(1-VLOOKUP($B93,payoutRatio!$A$1:$P$141,G$1,FALSE)/100)*(VLOOKUP($B93,ROE[#All],G$1,FALSE)/100)</f>
        <v>0.10369999999999999</v>
      </c>
      <c r="H93" s="14">
        <f>(1-VLOOKUP($B93,payoutRatio!$A$1:$P$141,H$1,FALSE)/100)*(VLOOKUP($B93,ROE[#All],H$1,FALSE)/100)</f>
        <v>-3.9189020000000005E-2</v>
      </c>
      <c r="I93" s="14">
        <f>(1-VLOOKUP($B93,payoutRatio!$A$1:$P$141,I$1,FALSE)/100)*(VLOOKUP($B93,ROE[#All],I$1,FALSE)/100)</f>
        <v>-0.1247796</v>
      </c>
      <c r="J93" s="14">
        <f>(1-VLOOKUP($B93,payoutRatio!$A$1:$P$141,J$1,FALSE)/100)*(VLOOKUP($B93,ROE[#All],J$1,FALSE)/100)</f>
        <v>4.7025359999999995E-2</v>
      </c>
      <c r="K93" s="14">
        <f>(1-VLOOKUP($B93,payoutRatio!$A$1:$P$141,K$1,FALSE)/100)*(VLOOKUP($B93,ROE[#All],K$1,FALSE)/100)</f>
        <v>-1.0044559999999999E-2</v>
      </c>
      <c r="L93" s="14">
        <f>(1-VLOOKUP($B93,payoutRatio!$A$1:$P$141,L$1,FALSE)/100)*(VLOOKUP($B93,ROE[#All],L$1,FALSE)/100)</f>
        <v>-0.18359999999999999</v>
      </c>
      <c r="M93" s="14">
        <f>(1-VLOOKUP($B93,payoutRatio!$A$1:$P$141,M$1,FALSE)/100)*(VLOOKUP($B93,ROE[#All],M$1,FALSE)/100)</f>
        <v>-0.1595</v>
      </c>
      <c r="N93" s="14">
        <f>(1-VLOOKUP($B93,payoutRatio!$A$1:$P$141,N$1,FALSE)/100)*(VLOOKUP($B93,ROE[#All],N$1,FALSE)/100)</f>
        <v>-3.403979E-2</v>
      </c>
      <c r="P93" s="21">
        <f t="shared" si="14"/>
        <v>-7.4164632999999994E-2</v>
      </c>
      <c r="Q93" s="21">
        <f t="shared" si="15"/>
        <v>2.1224925454545423E-3</v>
      </c>
      <c r="R93" s="17" t="str">
        <f t="shared" si="11"/>
        <v>개별확인</v>
      </c>
      <c r="S93" s="17" t="str">
        <f t="shared" si="12"/>
        <v>업력 10년 미만 여부</v>
      </c>
      <c r="T93" s="17" t="str">
        <f t="shared" si="13"/>
        <v>확인</v>
      </c>
    </row>
    <row r="94" spans="1:20" x14ac:dyDescent="0.2">
      <c r="A94" t="str">
        <f t="shared" si="16"/>
        <v/>
      </c>
      <c r="B94" t="s">
        <v>330</v>
      </c>
      <c r="C94" t="s">
        <v>42</v>
      </c>
      <c r="D94" s="14">
        <f>(1-VLOOKUP($B94,payoutRatio!$A$1:$P$141,D$1,FALSE)/100)*(VLOOKUP($B94,ROE[#All],D$1,FALSE)/100)</f>
        <v>-3.1111660000000003E-2</v>
      </c>
      <c r="E94" s="14">
        <f>(1-VLOOKUP($B94,payoutRatio!$A$1:$P$141,E$1,FALSE)/100)*(VLOOKUP($B94,ROE[#All],E$1,FALSE)/100)</f>
        <v>2.0186399999999999E-3</v>
      </c>
      <c r="F94" s="14">
        <f>(1-VLOOKUP($B94,payoutRatio!$A$1:$P$141,F$1,FALSE)/100)*(VLOOKUP($B94,ROE[#All],F$1,FALSE)/100)</f>
        <v>0.12597881999999999</v>
      </c>
      <c r="G94" s="14">
        <f>(1-VLOOKUP($B94,payoutRatio!$A$1:$P$141,G$1,FALSE)/100)*(VLOOKUP($B94,ROE[#All],G$1,FALSE)/100)</f>
        <v>-2.3265039999999997E-2</v>
      </c>
      <c r="H94" s="14">
        <f>(1-VLOOKUP($B94,payoutRatio!$A$1:$P$141,H$1,FALSE)/100)*(VLOOKUP($B94,ROE[#All],H$1,FALSE)/100)</f>
        <v>-1.3225799999999999E-2</v>
      </c>
      <c r="I94" s="14">
        <f>(1-VLOOKUP($B94,payoutRatio!$A$1:$P$141,I$1,FALSE)/100)*(VLOOKUP($B94,ROE[#All],I$1,FALSE)/100)</f>
        <v>-1.2437200000000001E-2</v>
      </c>
      <c r="J94" s="14">
        <f>(1-VLOOKUP($B94,payoutRatio!$A$1:$P$141,J$1,FALSE)/100)*(VLOOKUP($B94,ROE[#All],J$1,FALSE)/100)</f>
        <v>-2.237424E-2</v>
      </c>
      <c r="K94" s="14">
        <f>(1-VLOOKUP($B94,payoutRatio!$A$1:$P$141,K$1,FALSE)/100)*(VLOOKUP($B94,ROE[#All],K$1,FALSE)/100)</f>
        <v>2.6379399999999996E-3</v>
      </c>
      <c r="L94" s="14">
        <f>(1-VLOOKUP($B94,payoutRatio!$A$1:$P$141,L$1,FALSE)/100)*(VLOOKUP($B94,ROE[#All],L$1,FALSE)/100)</f>
        <v>0.32408949999999997</v>
      </c>
      <c r="M94" s="14">
        <f>(1-VLOOKUP($B94,payoutRatio!$A$1:$P$141,M$1,FALSE)/100)*(VLOOKUP($B94,ROE[#All],M$1,FALSE)/100)</f>
        <v>-5.130908E-2</v>
      </c>
      <c r="N94" s="14">
        <f>(1-VLOOKUP($B94,payoutRatio!$A$1:$P$141,N$1,FALSE)/100)*(VLOOKUP($B94,ROE[#All],N$1,FALSE)/100)</f>
        <v>-3.65838E-2</v>
      </c>
      <c r="P94" s="21">
        <f t="shared" si="14"/>
        <v>2.9552973999999992E-2</v>
      </c>
      <c r="Q94" s="21">
        <f t="shared" si="15"/>
        <v>1.1272098181818169E-3</v>
      </c>
      <c r="R94" s="17" t="str">
        <f t="shared" si="11"/>
        <v>성장산업</v>
      </c>
      <c r="S94" s="17" t="str">
        <f t="shared" si="12"/>
        <v/>
      </c>
      <c r="T94" s="17" t="str">
        <f t="shared" si="13"/>
        <v>1%</v>
      </c>
    </row>
    <row r="95" spans="1:20" x14ac:dyDescent="0.2">
      <c r="A95" t="str">
        <f t="shared" si="16"/>
        <v/>
      </c>
      <c r="B95" t="s">
        <v>332</v>
      </c>
      <c r="C95" t="s">
        <v>42</v>
      </c>
      <c r="D95" s="14">
        <f>(1-VLOOKUP($B95,payoutRatio!$A$1:$P$141,D$1,FALSE)/100)*(VLOOKUP($B95,ROE[#All],D$1,FALSE)/100)</f>
        <v>7.3859729999999998E-2</v>
      </c>
      <c r="E95" s="14">
        <f>(1-VLOOKUP($B95,payoutRatio!$A$1:$P$141,E$1,FALSE)/100)*(VLOOKUP($B95,ROE[#All],E$1,FALSE)/100)</f>
        <v>2.5194620000000001E-2</v>
      </c>
      <c r="F95" s="14">
        <f>(1-VLOOKUP($B95,payoutRatio!$A$1:$P$141,F$1,FALSE)/100)*(VLOOKUP($B95,ROE[#All],F$1,FALSE)/100)</f>
        <v>4.6019899999999996E-2</v>
      </c>
      <c r="G95" s="14">
        <f>(1-VLOOKUP($B95,payoutRatio!$A$1:$P$141,G$1,FALSE)/100)*(VLOOKUP($B95,ROE[#All],G$1,FALSE)/100)</f>
        <v>4.3840290000000004E-2</v>
      </c>
      <c r="H95" s="14">
        <f>(1-VLOOKUP($B95,payoutRatio!$A$1:$P$141,H$1,FALSE)/100)*(VLOOKUP($B95,ROE[#All],H$1,FALSE)/100)</f>
        <v>5.1755490000000001E-2</v>
      </c>
      <c r="I95" s="14">
        <f>(1-VLOOKUP($B95,payoutRatio!$A$1:$P$141,I$1,FALSE)/100)*(VLOOKUP($B95,ROE[#All],I$1,FALSE)/100)</f>
        <v>4.3343850000000003E-2</v>
      </c>
      <c r="J95" s="14">
        <f>(1-VLOOKUP($B95,payoutRatio!$A$1:$P$141,J$1,FALSE)/100)*(VLOOKUP($B95,ROE[#All],J$1,FALSE)/100)</f>
        <v>3.8452010000000002E-2</v>
      </c>
      <c r="K95" s="14">
        <f>(1-VLOOKUP($B95,payoutRatio!$A$1:$P$141,K$1,FALSE)/100)*(VLOOKUP($B95,ROE[#All],K$1,FALSE)/100)</f>
        <v>2.6344959999999997E-2</v>
      </c>
      <c r="L95" s="14">
        <f>(1-VLOOKUP($B95,payoutRatio!$A$1:$P$141,L$1,FALSE)/100)*(VLOOKUP($B95,ROE[#All],L$1,FALSE)/100)</f>
        <v>4.4204759999999996E-2</v>
      </c>
      <c r="M95" s="14">
        <f>(1-VLOOKUP($B95,payoutRatio!$A$1:$P$141,M$1,FALSE)/100)*(VLOOKUP($B95,ROE[#All],M$1,FALSE)/100)</f>
        <v>5.9535929999999994E-2</v>
      </c>
      <c r="N95" s="14">
        <f>(1-VLOOKUP($B95,payoutRatio!$A$1:$P$141,N$1,FALSE)/100)*(VLOOKUP($B95,ROE[#All],N$1,FALSE)/100)</f>
        <v>6.9905479999999992E-2</v>
      </c>
      <c r="P95" s="21">
        <f t="shared" si="14"/>
        <v>4.4859729000000001E-2</v>
      </c>
      <c r="Q95" s="21">
        <f t="shared" si="15"/>
        <v>2.5315689090909086E-3</v>
      </c>
      <c r="R95" s="17" t="str">
        <f t="shared" si="11"/>
        <v>성장산업</v>
      </c>
      <c r="S95" s="17" t="str">
        <f t="shared" si="12"/>
        <v/>
      </c>
      <c r="T95" s="17" t="str">
        <f t="shared" si="13"/>
        <v>1%</v>
      </c>
    </row>
    <row r="96" spans="1:20" x14ac:dyDescent="0.2">
      <c r="A96" t="str">
        <f t="shared" si="16"/>
        <v/>
      </c>
      <c r="B96" t="s">
        <v>334</v>
      </c>
      <c r="C96" t="s">
        <v>42</v>
      </c>
      <c r="D96" s="14">
        <f>(1-VLOOKUP($B96,payoutRatio!$A$1:$P$141,D$1,FALSE)/100)*(VLOOKUP($B96,ROE[#All],D$1,FALSE)/100)</f>
        <v>-0.20025225000000002</v>
      </c>
      <c r="E96" s="14">
        <f>(1-VLOOKUP($B96,payoutRatio!$A$1:$P$141,E$1,FALSE)/100)*(VLOOKUP($B96,ROE[#All],E$1,FALSE)/100)</f>
        <v>-0.34083503999999998</v>
      </c>
      <c r="F96" s="14">
        <f>(1-VLOOKUP($B96,payoutRatio!$A$1:$P$141,F$1,FALSE)/100)*(VLOOKUP($B96,ROE[#All],F$1,FALSE)/100)</f>
        <v>8.2590529999999995E-2</v>
      </c>
      <c r="G96" s="14">
        <f>(1-VLOOKUP($B96,payoutRatio!$A$1:$P$141,G$1,FALSE)/100)*(VLOOKUP($B96,ROE[#All],G$1,FALSE)/100)</f>
        <v>-4.006802000000001E-2</v>
      </c>
      <c r="H96" s="14">
        <f>(1-VLOOKUP($B96,payoutRatio!$A$1:$P$141,H$1,FALSE)/100)*(VLOOKUP($B96,ROE[#All],H$1,FALSE)/100)</f>
        <v>-0.35655828000000001</v>
      </c>
      <c r="I96" s="14">
        <f>(1-VLOOKUP($B96,payoutRatio!$A$1:$P$141,I$1,FALSE)/100)*(VLOOKUP($B96,ROE[#All],I$1,FALSE)/100)</f>
        <v>-9.452519999999999E-3</v>
      </c>
      <c r="J96" s="14">
        <f>(1-VLOOKUP($B96,payoutRatio!$A$1:$P$141,J$1,FALSE)/100)*(VLOOKUP($B96,ROE[#All],J$1,FALSE)/100)</f>
        <v>-5.94738E-2</v>
      </c>
      <c r="K96" s="14">
        <f>(1-VLOOKUP($B96,payoutRatio!$A$1:$P$141,K$1,FALSE)/100)*(VLOOKUP($B96,ROE[#All],K$1,FALSE)/100)</f>
        <v>-4.7791740000000006E-2</v>
      </c>
      <c r="L96" s="14">
        <f>(1-VLOOKUP($B96,payoutRatio!$A$1:$P$141,L$1,FALSE)/100)*(VLOOKUP($B96,ROE[#All],L$1,FALSE)/100)</f>
        <v>8.1208900000000001E-2</v>
      </c>
      <c r="M96" s="14">
        <f>(1-VLOOKUP($B96,payoutRatio!$A$1:$P$141,M$1,FALSE)/100)*(VLOOKUP($B96,ROE[#All],M$1,FALSE)/100)</f>
        <v>0.54666855999999997</v>
      </c>
      <c r="N96" s="14">
        <f>(1-VLOOKUP($B96,payoutRatio!$A$1:$P$141,N$1,FALSE)/100)*(VLOOKUP($B96,ROE[#All],N$1,FALSE)/100)</f>
        <v>0.47118537000000005</v>
      </c>
      <c r="P96" s="21">
        <f t="shared" si="14"/>
        <v>3.2747396000000005E-2</v>
      </c>
      <c r="Q96" s="21">
        <f t="shared" si="15"/>
        <v>7.2966017212121217E-2</v>
      </c>
      <c r="R96" s="17" t="str">
        <f t="shared" si="11"/>
        <v>성장산업</v>
      </c>
      <c r="S96" s="17" t="str">
        <f t="shared" si="12"/>
        <v/>
      </c>
      <c r="T96" s="17" t="str">
        <f t="shared" si="13"/>
        <v>1%</v>
      </c>
    </row>
    <row r="97" spans="1:20" x14ac:dyDescent="0.2">
      <c r="A97" t="str">
        <f t="shared" si="16"/>
        <v/>
      </c>
      <c r="B97" t="s">
        <v>336</v>
      </c>
      <c r="C97" t="s">
        <v>42</v>
      </c>
      <c r="D97" s="14">
        <f>(1-VLOOKUP($B97,payoutRatio!$A$1:$P$141,D$1,FALSE)/100)*(VLOOKUP($B97,ROE[#All],D$1,FALSE)/100)</f>
        <v>0.27817047</v>
      </c>
      <c r="E97" s="14">
        <f>(1-VLOOKUP($B97,payoutRatio!$A$1:$P$141,E$1,FALSE)/100)*(VLOOKUP($B97,ROE[#All],E$1,FALSE)/100)</f>
        <v>0.11930100000000002</v>
      </c>
      <c r="F97" s="14">
        <f>(1-VLOOKUP($B97,payoutRatio!$A$1:$P$141,F$1,FALSE)/100)*(VLOOKUP($B97,ROE[#All],F$1,FALSE)/100)</f>
        <v>0.19588142</v>
      </c>
      <c r="G97" s="14">
        <f>(1-VLOOKUP($B97,payoutRatio!$A$1:$P$141,G$1,FALSE)/100)*(VLOOKUP($B97,ROE[#All],G$1,FALSE)/100)</f>
        <v>0.145728</v>
      </c>
      <c r="H97" s="14">
        <f>(1-VLOOKUP($B97,payoutRatio!$A$1:$P$141,H$1,FALSE)/100)*(VLOOKUP($B97,ROE[#All],H$1,FALSE)/100)</f>
        <v>0.14749271999999999</v>
      </c>
      <c r="I97" s="14">
        <f>(1-VLOOKUP($B97,payoutRatio!$A$1:$P$141,I$1,FALSE)/100)*(VLOOKUP($B97,ROE[#All],I$1,FALSE)/100)</f>
        <v>0.38914791999999998</v>
      </c>
      <c r="J97" s="14">
        <f>(1-VLOOKUP($B97,payoutRatio!$A$1:$P$141,J$1,FALSE)/100)*(VLOOKUP($B97,ROE[#All],J$1,FALSE)/100)</f>
        <v>0.12875216</v>
      </c>
      <c r="K97" s="14">
        <f>(1-VLOOKUP($B97,payoutRatio!$A$1:$P$141,K$1,FALSE)/100)*(VLOOKUP($B97,ROE[#All],K$1,FALSE)/100)</f>
        <v>-9.7208100000000006E-2</v>
      </c>
      <c r="L97" s="14">
        <f>(1-VLOOKUP($B97,payoutRatio!$A$1:$P$141,L$1,FALSE)/100)*(VLOOKUP($B97,ROE[#All],L$1,FALSE)/100)</f>
        <v>-0.21064350000000001</v>
      </c>
      <c r="M97" s="14">
        <f>(1-VLOOKUP($B97,payoutRatio!$A$1:$P$141,M$1,FALSE)/100)*(VLOOKUP($B97,ROE[#All],M$1,FALSE)/100)</f>
        <v>-0.1056502</v>
      </c>
      <c r="N97" s="14">
        <f>(1-VLOOKUP($B97,payoutRatio!$A$1:$P$141,N$1,FALSE)/100)*(VLOOKUP($B97,ROE[#All],N$1,FALSE)/100)</f>
        <v>0.21563068000000002</v>
      </c>
      <c r="P97" s="21">
        <f t="shared" si="14"/>
        <v>9.2843209999999995E-2</v>
      </c>
      <c r="Q97" s="21">
        <f t="shared" si="15"/>
        <v>-2.4364302666666674E-2</v>
      </c>
      <c r="R97" s="17" t="str">
        <f t="shared" si="11"/>
        <v>성장산업</v>
      </c>
      <c r="S97" s="17" t="str">
        <f t="shared" si="12"/>
        <v/>
      </c>
      <c r="T97" s="17" t="str">
        <f t="shared" si="13"/>
        <v>1%</v>
      </c>
    </row>
    <row r="98" spans="1:20" x14ac:dyDescent="0.2">
      <c r="A98" t="str">
        <f t="shared" si="16"/>
        <v/>
      </c>
      <c r="B98" t="s">
        <v>338</v>
      </c>
      <c r="C98" t="s">
        <v>42</v>
      </c>
      <c r="D98" s="14">
        <f>(1-VLOOKUP($B98,payoutRatio!$A$1:$P$141,D$1,FALSE)/100)*(VLOOKUP($B98,ROE[#All],D$1,FALSE)/100)</f>
        <v>1.7503699999999997E-2</v>
      </c>
      <c r="E98" s="14">
        <f>(1-VLOOKUP($B98,payoutRatio!$A$1:$P$141,E$1,FALSE)/100)*(VLOOKUP($B98,ROE[#All],E$1,FALSE)/100)</f>
        <v>1.477152E-2</v>
      </c>
      <c r="F98" s="14">
        <f>(1-VLOOKUP($B98,payoutRatio!$A$1:$P$141,F$1,FALSE)/100)*(VLOOKUP($B98,ROE[#All],F$1,FALSE)/100)</f>
        <v>2.4391319999999998E-2</v>
      </c>
      <c r="G98" s="14">
        <f>(1-VLOOKUP($B98,payoutRatio!$A$1:$P$141,G$1,FALSE)/100)*(VLOOKUP($B98,ROE[#All],G$1,FALSE)/100)</f>
        <v>2.6001500000000004E-2</v>
      </c>
      <c r="H98" s="14">
        <f>(1-VLOOKUP($B98,payoutRatio!$A$1:$P$141,H$1,FALSE)/100)*(VLOOKUP($B98,ROE[#All],H$1,FALSE)/100)</f>
        <v>2.8364110000000001E-2</v>
      </c>
      <c r="I98" s="14">
        <f>(1-VLOOKUP($B98,payoutRatio!$A$1:$P$141,I$1,FALSE)/100)*(VLOOKUP($B98,ROE[#All],I$1,FALSE)/100)</f>
        <v>3.1778559999999997E-2</v>
      </c>
      <c r="J98" s="14">
        <f>(1-VLOOKUP($B98,payoutRatio!$A$1:$P$141,J$1,FALSE)/100)*(VLOOKUP($B98,ROE[#All],J$1,FALSE)/100)</f>
        <v>2.2947400000000007E-2</v>
      </c>
      <c r="K98" s="14">
        <f>(1-VLOOKUP($B98,payoutRatio!$A$1:$P$141,K$1,FALSE)/100)*(VLOOKUP($B98,ROE[#All],K$1,FALSE)/100)</f>
        <v>2.107755E-2</v>
      </c>
      <c r="L98" s="14">
        <f>(1-VLOOKUP($B98,payoutRatio!$A$1:$P$141,L$1,FALSE)/100)*(VLOOKUP($B98,ROE[#All],L$1,FALSE)/100)</f>
        <v>1.0667999999999999E-2</v>
      </c>
      <c r="M98" s="14">
        <f>(1-VLOOKUP($B98,payoutRatio!$A$1:$P$141,M$1,FALSE)/100)*(VLOOKUP($B98,ROE[#All],M$1,FALSE)/100)</f>
        <v>2.24028E-2</v>
      </c>
      <c r="N98" s="14">
        <f>(1-VLOOKUP($B98,payoutRatio!$A$1:$P$141,N$1,FALSE)/100)*(VLOOKUP($B98,ROE[#All],N$1,FALSE)/100)</f>
        <v>3.4951599999999999E-2</v>
      </c>
      <c r="P98" s="21">
        <f t="shared" si="14"/>
        <v>2.3735436000000002E-2</v>
      </c>
      <c r="Q98" s="21">
        <f t="shared" si="15"/>
        <v>3.6571357575757566E-4</v>
      </c>
      <c r="R98" s="17" t="str">
        <f t="shared" si="11"/>
        <v>성장산업</v>
      </c>
      <c r="S98" s="17" t="str">
        <f t="shared" si="12"/>
        <v/>
      </c>
      <c r="T98" s="17" t="str">
        <f t="shared" si="13"/>
        <v>1%</v>
      </c>
    </row>
    <row r="99" spans="1:20" x14ac:dyDescent="0.2">
      <c r="A99" t="str">
        <f t="shared" si="16"/>
        <v/>
      </c>
      <c r="B99" t="s">
        <v>30</v>
      </c>
      <c r="C99" t="s">
        <v>42</v>
      </c>
      <c r="D99" s="14">
        <f>(1-VLOOKUP($B99,payoutRatio!$A$1:$P$141,D$1,FALSE)/100)*(VLOOKUP($B99,ROE[#All],D$1,FALSE)/100)</f>
        <v>3.0648640000000001E-2</v>
      </c>
      <c r="E99" s="14">
        <f>(1-VLOOKUP($B99,payoutRatio!$A$1:$P$141,E$1,FALSE)/100)*(VLOOKUP($B99,ROE[#All],E$1,FALSE)/100)</f>
        <v>1.9872500000000001E-2</v>
      </c>
      <c r="F99" s="14">
        <f>(1-VLOOKUP($B99,payoutRatio!$A$1:$P$141,F$1,FALSE)/100)*(VLOOKUP($B99,ROE[#All],F$1,FALSE)/100)</f>
        <v>-1.464183E-2</v>
      </c>
      <c r="G99" s="14">
        <f>(1-VLOOKUP($B99,payoutRatio!$A$1:$P$141,G$1,FALSE)/100)*(VLOOKUP($B99,ROE[#All],G$1,FALSE)/100)</f>
        <v>-1.3615220000000001E-2</v>
      </c>
      <c r="H99" s="14">
        <f>(1-VLOOKUP($B99,payoutRatio!$A$1:$P$141,H$1,FALSE)/100)*(VLOOKUP($B99,ROE[#All],H$1,FALSE)/100)</f>
        <v>-2.008652E-2</v>
      </c>
      <c r="I99" s="14">
        <f>(1-VLOOKUP($B99,payoutRatio!$A$1:$P$141,I$1,FALSE)/100)*(VLOOKUP($B99,ROE[#All],I$1,FALSE)/100)</f>
        <v>-1.337518E-2</v>
      </c>
      <c r="J99" s="14">
        <f>(1-VLOOKUP($B99,payoutRatio!$A$1:$P$141,J$1,FALSE)/100)*(VLOOKUP($B99,ROE[#All],J$1,FALSE)/100)</f>
        <v>-3.4281799999999999E-3</v>
      </c>
      <c r="K99" s="14">
        <f>(1-VLOOKUP($B99,payoutRatio!$A$1:$P$141,K$1,FALSE)/100)*(VLOOKUP($B99,ROE[#All],K$1,FALSE)/100)</f>
        <v>2.8111999999999998E-3</v>
      </c>
      <c r="L99" s="14">
        <f>(1-VLOOKUP($B99,payoutRatio!$A$1:$P$141,L$1,FALSE)/100)*(VLOOKUP($B99,ROE[#All],L$1,FALSE)/100)</f>
        <v>-2.3620790000000003E-2</v>
      </c>
      <c r="M99" s="14">
        <f>(1-VLOOKUP($B99,payoutRatio!$A$1:$P$141,M$1,FALSE)/100)*(VLOOKUP($B99,ROE[#All],M$1,FALSE)/100)</f>
        <v>8.1420000000000006E-4</v>
      </c>
      <c r="N99" s="14">
        <f>(1-VLOOKUP($B99,payoutRatio!$A$1:$P$141,N$1,FALSE)/100)*(VLOOKUP($B99,ROE[#All],N$1,FALSE)/100)</f>
        <v>8.2106999999999999E-2</v>
      </c>
      <c r="P99" s="21">
        <f t="shared" si="14"/>
        <v>1.6837179999999994E-3</v>
      </c>
      <c r="Q99" s="21">
        <f t="shared" si="15"/>
        <v>4.223727393939395E-3</v>
      </c>
      <c r="R99" s="17" t="str">
        <f t="shared" ref="R99:R130" si="17">IF(P99&gt;0,$W$3,IF(Q99&gt;0,$W$5,$W$4))</f>
        <v>성장산업</v>
      </c>
      <c r="S99" s="17" t="str">
        <f t="shared" ref="S99:S130" si="18">IF(R99=$W$5,"업력 10년 미만 여부","")</f>
        <v/>
      </c>
      <c r="T99" s="17" t="str">
        <f t="shared" ref="T99:T130" si="19">IF(R99=$W$3,"1%",IF(R99=$W$4,"0%","확인"))</f>
        <v>1%</v>
      </c>
    </row>
    <row r="100" spans="1:20" x14ac:dyDescent="0.2">
      <c r="A100" t="str">
        <f t="shared" si="16"/>
        <v/>
      </c>
      <c r="B100" t="s">
        <v>341</v>
      </c>
      <c r="C100" t="s">
        <v>42</v>
      </c>
      <c r="D100" s="14">
        <f>(1-VLOOKUP($B100,payoutRatio!$A$1:$P$141,D$1,FALSE)/100)*(VLOOKUP($B100,ROE[#All],D$1,FALSE)/100)</f>
        <v>1.9510400000000004E-2</v>
      </c>
      <c r="E100" s="14">
        <f>(1-VLOOKUP($B100,payoutRatio!$A$1:$P$141,E$1,FALSE)/100)*(VLOOKUP($B100,ROE[#All],E$1,FALSE)/100)</f>
        <v>1.4293950000000001E-2</v>
      </c>
      <c r="F100" s="14">
        <f>(1-VLOOKUP($B100,payoutRatio!$A$1:$P$141,F$1,FALSE)/100)*(VLOOKUP($B100,ROE[#All],F$1,FALSE)/100)</f>
        <v>-3.4735500000000002E-2</v>
      </c>
      <c r="G100" s="14">
        <f>(1-VLOOKUP($B100,payoutRatio!$A$1:$P$141,G$1,FALSE)/100)*(VLOOKUP($B100,ROE[#All],G$1,FALSE)/100)</f>
        <v>-2.9796E-2</v>
      </c>
      <c r="H100" s="14">
        <f>(1-VLOOKUP($B100,payoutRatio!$A$1:$P$141,H$1,FALSE)/100)*(VLOOKUP($B100,ROE[#All],H$1,FALSE)/100)</f>
        <v>-4.721703E-2</v>
      </c>
      <c r="I100" s="14">
        <f>(1-VLOOKUP($B100,payoutRatio!$A$1:$P$141,I$1,FALSE)/100)*(VLOOKUP($B100,ROE[#All],I$1,FALSE)/100)</f>
        <v>-3.0698479999999997E-2</v>
      </c>
      <c r="J100" s="14">
        <f>(1-VLOOKUP($B100,payoutRatio!$A$1:$P$141,J$1,FALSE)/100)*(VLOOKUP($B100,ROE[#All],J$1,FALSE)/100)</f>
        <v>-2.9860599999999998E-2</v>
      </c>
      <c r="K100" s="14">
        <f>(1-VLOOKUP($B100,payoutRatio!$A$1:$P$141,K$1,FALSE)/100)*(VLOOKUP($B100,ROE[#All],K$1,FALSE)/100)</f>
        <v>-1.5612840000000003E-2</v>
      </c>
      <c r="L100" s="14">
        <f>(1-VLOOKUP($B100,payoutRatio!$A$1:$P$141,L$1,FALSE)/100)*(VLOOKUP($B100,ROE[#All],L$1,FALSE)/100)</f>
        <v>-0.16719999999999999</v>
      </c>
      <c r="M100" s="14">
        <f>(1-VLOOKUP($B100,payoutRatio!$A$1:$P$141,M$1,FALSE)/100)*(VLOOKUP($B100,ROE[#All],M$1,FALSE)/100)</f>
        <v>7.4239999999999994E-4</v>
      </c>
      <c r="N100" s="14">
        <f>(1-VLOOKUP($B100,payoutRatio!$A$1:$P$141,N$1,FALSE)/100)*(VLOOKUP($B100,ROE[#All],N$1,FALSE)/100)</f>
        <v>7.875704E-2</v>
      </c>
      <c r="P100" s="21">
        <f t="shared" si="14"/>
        <v>-2.6132706000000006E-2</v>
      </c>
      <c r="Q100" s="21">
        <f t="shared" si="15"/>
        <v>1.4372336969696979E-3</v>
      </c>
      <c r="R100" s="17" t="str">
        <f t="shared" si="17"/>
        <v>개별확인</v>
      </c>
      <c r="S100" s="17" t="str">
        <f t="shared" si="18"/>
        <v>업력 10년 미만 여부</v>
      </c>
      <c r="T100" s="17" t="str">
        <f t="shared" si="19"/>
        <v>확인</v>
      </c>
    </row>
    <row r="101" spans="1:20" x14ac:dyDescent="0.2">
      <c r="A101" t="str">
        <f t="shared" si="16"/>
        <v/>
      </c>
      <c r="B101" t="s">
        <v>343</v>
      </c>
      <c r="C101" t="s">
        <v>42</v>
      </c>
      <c r="D101" s="14">
        <f>(1-VLOOKUP($B101,payoutRatio!$A$1:$P$141,D$1,FALSE)/100)*(VLOOKUP($B101,ROE[#All],D$1,FALSE)/100)</f>
        <v>5.9542200000000003E-2</v>
      </c>
      <c r="E101" s="14">
        <f>(1-VLOOKUP($B101,payoutRatio!$A$1:$P$141,E$1,FALSE)/100)*(VLOOKUP($B101,ROE[#All],E$1,FALSE)/100)</f>
        <v>3.4071519999999994E-2</v>
      </c>
      <c r="F101" s="14">
        <f>(1-VLOOKUP($B101,payoutRatio!$A$1:$P$141,F$1,FALSE)/100)*(VLOOKUP($B101,ROE[#All],F$1,FALSE)/100)</f>
        <v>1.9645769999999996E-2</v>
      </c>
      <c r="G101" s="14">
        <f>(1-VLOOKUP($B101,payoutRatio!$A$1:$P$141,G$1,FALSE)/100)*(VLOOKUP($B101,ROE[#All],G$1,FALSE)/100)</f>
        <v>1.2625800000000001E-2</v>
      </c>
      <c r="H101" s="14">
        <f>(1-VLOOKUP($B101,payoutRatio!$A$1:$P$141,H$1,FALSE)/100)*(VLOOKUP($B101,ROE[#All],H$1,FALSE)/100)</f>
        <v>2.3778259999999999E-2</v>
      </c>
      <c r="I101" s="14">
        <f>(1-VLOOKUP($B101,payoutRatio!$A$1:$P$141,I$1,FALSE)/100)*(VLOOKUP($B101,ROE[#All],I$1,FALSE)/100)</f>
        <v>2.014782E-2</v>
      </c>
      <c r="J101" s="14">
        <f>(1-VLOOKUP($B101,payoutRatio!$A$1:$P$141,J$1,FALSE)/100)*(VLOOKUP($B101,ROE[#All],J$1,FALSE)/100)</f>
        <v>3.0629399999999998E-2</v>
      </c>
      <c r="K101" s="14">
        <f>(1-VLOOKUP($B101,payoutRatio!$A$1:$P$141,K$1,FALSE)/100)*(VLOOKUP($B101,ROE[#All],K$1,FALSE)/100)</f>
        <v>2.7437800000000002E-2</v>
      </c>
      <c r="L101" s="14">
        <f>(1-VLOOKUP($B101,payoutRatio!$A$1:$P$141,L$1,FALSE)/100)*(VLOOKUP($B101,ROE[#All],L$1,FALSE)/100)</f>
        <v>-4.0698080000000005E-2</v>
      </c>
      <c r="M101" s="14">
        <f>(1-VLOOKUP($B101,payoutRatio!$A$1:$P$141,M$1,FALSE)/100)*(VLOOKUP($B101,ROE[#All],M$1,FALSE)/100)</f>
        <v>8.8816000000000003E-4</v>
      </c>
      <c r="N101" s="14">
        <f>(1-VLOOKUP($B101,payoutRatio!$A$1:$P$141,N$1,FALSE)/100)*(VLOOKUP($B101,ROE[#All],N$1,FALSE)/100)</f>
        <v>8.7107999999999991E-2</v>
      </c>
      <c r="P101" s="21">
        <f t="shared" si="14"/>
        <v>2.1563444999999997E-2</v>
      </c>
      <c r="Q101" s="21">
        <f t="shared" si="15"/>
        <v>6.1130818181818201E-4</v>
      </c>
      <c r="R101" s="17" t="str">
        <f t="shared" si="17"/>
        <v>성장산업</v>
      </c>
      <c r="S101" s="17" t="str">
        <f t="shared" si="18"/>
        <v/>
      </c>
      <c r="T101" s="17" t="str">
        <f t="shared" si="19"/>
        <v>1%</v>
      </c>
    </row>
    <row r="102" spans="1:20" x14ac:dyDescent="0.2">
      <c r="A102" t="str">
        <f t="shared" si="16"/>
        <v/>
      </c>
      <c r="B102" t="s">
        <v>31</v>
      </c>
      <c r="C102" t="s">
        <v>42</v>
      </c>
      <c r="D102" s="14">
        <f>(1-VLOOKUP($B102,payoutRatio!$A$1:$P$141,D$1,FALSE)/100)*(VLOOKUP($B102,ROE[#All],D$1,FALSE)/100)</f>
        <v>5.2920720000000011E-2</v>
      </c>
      <c r="E102" s="14">
        <f>(1-VLOOKUP($B102,payoutRatio!$A$1:$P$141,E$1,FALSE)/100)*(VLOOKUP($B102,ROE[#All],E$1,FALSE)/100)</f>
        <v>4.6794020000000006E-2</v>
      </c>
      <c r="F102" s="14">
        <f>(1-VLOOKUP($B102,payoutRatio!$A$1:$P$141,F$1,FALSE)/100)*(VLOOKUP($B102,ROE[#All],F$1,FALSE)/100)</f>
        <v>3.0967940000000003E-2</v>
      </c>
      <c r="G102" s="14">
        <f>(1-VLOOKUP($B102,payoutRatio!$A$1:$P$141,G$1,FALSE)/100)*(VLOOKUP($B102,ROE[#All],G$1,FALSE)/100)</f>
        <v>9.9232249999999994E-2</v>
      </c>
      <c r="H102" s="14">
        <f>(1-VLOOKUP($B102,payoutRatio!$A$1:$P$141,H$1,FALSE)/100)*(VLOOKUP($B102,ROE[#All],H$1,FALSE)/100)</f>
        <v>4.8301920000000012E-2</v>
      </c>
      <c r="I102" s="14">
        <f>(1-VLOOKUP($B102,payoutRatio!$A$1:$P$141,I$1,FALSE)/100)*(VLOOKUP($B102,ROE[#All],I$1,FALSE)/100)</f>
        <v>4.6357120000000009E-2</v>
      </c>
      <c r="J102" s="14">
        <f>(1-VLOOKUP($B102,payoutRatio!$A$1:$P$141,J$1,FALSE)/100)*(VLOOKUP($B102,ROE[#All],J$1,FALSE)/100)</f>
        <v>3.530076E-2</v>
      </c>
      <c r="K102" s="14">
        <f>(1-VLOOKUP($B102,payoutRatio!$A$1:$P$141,K$1,FALSE)/100)*(VLOOKUP($B102,ROE[#All],K$1,FALSE)/100)</f>
        <v>4.0008780000000001E-2</v>
      </c>
      <c r="L102" s="14">
        <f>(1-VLOOKUP($B102,payoutRatio!$A$1:$P$141,L$1,FALSE)/100)*(VLOOKUP($B102,ROE[#All],L$1,FALSE)/100)</f>
        <v>3.3804719999999996E-2</v>
      </c>
      <c r="M102" s="14">
        <f>(1-VLOOKUP($B102,payoutRatio!$A$1:$P$141,M$1,FALSE)/100)*(VLOOKUP($B102,ROE[#All],M$1,FALSE)/100)</f>
        <v>7.6883280000000012E-2</v>
      </c>
      <c r="N102" s="14">
        <f>(1-VLOOKUP($B102,payoutRatio!$A$1:$P$141,N$1,FALSE)/100)*(VLOOKUP($B102,ROE[#All],N$1,FALSE)/100)</f>
        <v>1.8759720000000001E-2</v>
      </c>
      <c r="P102" s="21">
        <f t="shared" si="14"/>
        <v>4.7641051000000004E-2</v>
      </c>
      <c r="Q102" s="21">
        <f t="shared" si="15"/>
        <v>-1.7816651515151513E-3</v>
      </c>
      <c r="R102" s="17" t="str">
        <f t="shared" si="17"/>
        <v>성장산업</v>
      </c>
      <c r="S102" s="17" t="str">
        <f t="shared" si="18"/>
        <v/>
      </c>
      <c r="T102" s="17" t="str">
        <f t="shared" si="19"/>
        <v>1%</v>
      </c>
    </row>
    <row r="103" spans="1:20" x14ac:dyDescent="0.2">
      <c r="A103" t="str">
        <f t="shared" si="16"/>
        <v/>
      </c>
      <c r="B103" t="s">
        <v>346</v>
      </c>
      <c r="C103" t="s">
        <v>42</v>
      </c>
      <c r="D103" s="14">
        <f>(1-VLOOKUP($B103,payoutRatio!$A$1:$P$141,D$1,FALSE)/100)*(VLOOKUP($B103,ROE[#All],D$1,FALSE)/100)</f>
        <v>6.8279450000000005E-2</v>
      </c>
      <c r="E103" s="14">
        <f>(1-VLOOKUP($B103,payoutRatio!$A$1:$P$141,E$1,FALSE)/100)*(VLOOKUP($B103,ROE[#All],E$1,FALSE)/100)</f>
        <v>5.3008399999999997E-2</v>
      </c>
      <c r="F103" s="14">
        <f>(1-VLOOKUP($B103,payoutRatio!$A$1:$P$141,F$1,FALSE)/100)*(VLOOKUP($B103,ROE[#All],F$1,FALSE)/100)</f>
        <v>5.6259630000000005E-2</v>
      </c>
      <c r="G103" s="14">
        <f>(1-VLOOKUP($B103,payoutRatio!$A$1:$P$141,G$1,FALSE)/100)*(VLOOKUP($B103,ROE[#All],G$1,FALSE)/100)</f>
        <v>5.4110609999999996E-2</v>
      </c>
      <c r="H103" s="14">
        <f>(1-VLOOKUP($B103,payoutRatio!$A$1:$P$141,H$1,FALSE)/100)*(VLOOKUP($B103,ROE[#All],H$1,FALSE)/100)</f>
        <v>5.2298459999999998E-2</v>
      </c>
      <c r="I103" s="14">
        <f>(1-VLOOKUP($B103,payoutRatio!$A$1:$P$141,I$1,FALSE)/100)*(VLOOKUP($B103,ROE[#All],I$1,FALSE)/100)</f>
        <v>4.5210319999999998E-2</v>
      </c>
      <c r="J103" s="14">
        <f>(1-VLOOKUP($B103,payoutRatio!$A$1:$P$141,J$1,FALSE)/100)*(VLOOKUP($B103,ROE[#All],J$1,FALSE)/100)</f>
        <v>4.6724639999999998E-2</v>
      </c>
      <c r="K103" s="14">
        <f>(1-VLOOKUP($B103,payoutRatio!$A$1:$P$141,K$1,FALSE)/100)*(VLOOKUP($B103,ROE[#All],K$1,FALSE)/100)</f>
        <v>5.2253599999999997E-2</v>
      </c>
      <c r="L103" s="14">
        <f>(1-VLOOKUP($B103,payoutRatio!$A$1:$P$141,L$1,FALSE)/100)*(VLOOKUP($B103,ROE[#All],L$1,FALSE)/100)</f>
        <v>4.8420180000000007E-2</v>
      </c>
      <c r="M103" s="14">
        <f>(1-VLOOKUP($B103,payoutRatio!$A$1:$P$141,M$1,FALSE)/100)*(VLOOKUP($B103,ROE[#All],M$1,FALSE)/100)</f>
        <v>7.2722879999999976E-2</v>
      </c>
      <c r="N103" s="14">
        <f>(1-VLOOKUP($B103,payoutRatio!$A$1:$P$141,N$1,FALSE)/100)*(VLOOKUP($B103,ROE[#All],N$1,FALSE)/100)</f>
        <v>-2.6129399999999998E-3</v>
      </c>
      <c r="P103" s="21">
        <f t="shared" si="14"/>
        <v>4.7839578000000001E-2</v>
      </c>
      <c r="Q103" s="21">
        <f t="shared" si="15"/>
        <v>-2.4995255757575773E-3</v>
      </c>
      <c r="R103" s="17" t="str">
        <f t="shared" si="17"/>
        <v>성장산업</v>
      </c>
      <c r="S103" s="17" t="str">
        <f t="shared" si="18"/>
        <v/>
      </c>
      <c r="T103" s="17" t="str">
        <f t="shared" si="19"/>
        <v>1%</v>
      </c>
    </row>
    <row r="104" spans="1:20" x14ac:dyDescent="0.2">
      <c r="A104" t="str">
        <f t="shared" si="16"/>
        <v/>
      </c>
      <c r="B104" t="s">
        <v>348</v>
      </c>
      <c r="C104" t="s">
        <v>42</v>
      </c>
      <c r="D104" s="14">
        <f>(1-VLOOKUP($B104,payoutRatio!$A$1:$P$141,D$1,FALSE)/100)*(VLOOKUP($B104,ROE[#All],D$1,FALSE)/100)</f>
        <v>4.0979519999999998E-2</v>
      </c>
      <c r="E104" s="14">
        <f>(1-VLOOKUP($B104,payoutRatio!$A$1:$P$141,E$1,FALSE)/100)*(VLOOKUP($B104,ROE[#All],E$1,FALSE)/100)</f>
        <v>3.4466810000000001E-2</v>
      </c>
      <c r="F104" s="14">
        <f>(1-VLOOKUP($B104,payoutRatio!$A$1:$P$141,F$1,FALSE)/100)*(VLOOKUP($B104,ROE[#All],F$1,FALSE)/100)</f>
        <v>4.4832160000000003E-2</v>
      </c>
      <c r="G104" s="14">
        <f>(1-VLOOKUP($B104,payoutRatio!$A$1:$P$141,G$1,FALSE)/100)*(VLOOKUP($B104,ROE[#All],G$1,FALSE)/100)</f>
        <v>7.2040099999999996E-2</v>
      </c>
      <c r="H104" s="14">
        <f>(1-VLOOKUP($B104,payoutRatio!$A$1:$P$141,H$1,FALSE)/100)*(VLOOKUP($B104,ROE[#All],H$1,FALSE)/100)</f>
        <v>4.8915450000000006E-2</v>
      </c>
      <c r="I104" s="14">
        <f>(1-VLOOKUP($B104,payoutRatio!$A$1:$P$141,I$1,FALSE)/100)*(VLOOKUP($B104,ROE[#All],I$1,FALSE)/100)</f>
        <v>4.5607599999999998E-2</v>
      </c>
      <c r="J104" s="14">
        <f>(1-VLOOKUP($B104,payoutRatio!$A$1:$P$141,J$1,FALSE)/100)*(VLOOKUP($B104,ROE[#All],J$1,FALSE)/100)</f>
        <v>4.5979039999999999E-2</v>
      </c>
      <c r="K104" s="14">
        <f>(1-VLOOKUP($B104,payoutRatio!$A$1:$P$141,K$1,FALSE)/100)*(VLOOKUP($B104,ROE[#All],K$1,FALSE)/100)</f>
        <v>4.1543210000000004E-2</v>
      </c>
      <c r="L104" s="14">
        <f>(1-VLOOKUP($B104,payoutRatio!$A$1:$P$141,L$1,FALSE)/100)*(VLOOKUP($B104,ROE[#All],L$1,FALSE)/100)</f>
        <v>5.1814619999999992E-2</v>
      </c>
      <c r="M104" s="14">
        <f>(1-VLOOKUP($B104,payoutRatio!$A$1:$P$141,M$1,FALSE)/100)*(VLOOKUP($B104,ROE[#All],M$1,FALSE)/100)</f>
        <v>7.3558999999999999E-2</v>
      </c>
      <c r="N104" s="14">
        <f>(1-VLOOKUP($B104,payoutRatio!$A$1:$P$141,N$1,FALSE)/100)*(VLOOKUP($B104,ROE[#All],N$1,FALSE)/100)</f>
        <v>4.6243379999999994E-2</v>
      </c>
      <c r="P104" s="21">
        <f t="shared" si="14"/>
        <v>5.0500136999999987E-2</v>
      </c>
      <c r="Q104" s="21">
        <f t="shared" si="15"/>
        <v>1.1163898787878784E-3</v>
      </c>
      <c r="R104" s="17" t="str">
        <f t="shared" si="17"/>
        <v>성장산업</v>
      </c>
      <c r="S104" s="17" t="str">
        <f t="shared" si="18"/>
        <v/>
      </c>
      <c r="T104" s="17" t="str">
        <f t="shared" si="19"/>
        <v>1%</v>
      </c>
    </row>
    <row r="105" spans="1:20" x14ac:dyDescent="0.2">
      <c r="A105" t="str">
        <f t="shared" si="16"/>
        <v/>
      </c>
      <c r="B105" t="s">
        <v>350</v>
      </c>
      <c r="C105" t="s">
        <v>42</v>
      </c>
      <c r="D105" s="14">
        <f>(1-VLOOKUP($B105,payoutRatio!$A$1:$P$141,D$1,FALSE)/100)*(VLOOKUP($B105,ROE[#All],D$1,FALSE)/100)</f>
        <v>8.1148830000000019E-2</v>
      </c>
      <c r="E105" s="14">
        <f>(1-VLOOKUP($B105,payoutRatio!$A$1:$P$141,E$1,FALSE)/100)*(VLOOKUP($B105,ROE[#All],E$1,FALSE)/100)</f>
        <v>6.2855299999999989E-2</v>
      </c>
      <c r="F105" s="14">
        <f>(1-VLOOKUP($B105,payoutRatio!$A$1:$P$141,F$1,FALSE)/100)*(VLOOKUP($B105,ROE[#All],F$1,FALSE)/100)</f>
        <v>6.2078559999999991E-2</v>
      </c>
      <c r="G105" s="14">
        <f>(1-VLOOKUP($B105,payoutRatio!$A$1:$P$141,G$1,FALSE)/100)*(VLOOKUP($B105,ROE[#All],G$1,FALSE)/100)</f>
        <v>5.0092279999999996E-2</v>
      </c>
      <c r="H105" s="14">
        <f>(1-VLOOKUP($B105,payoutRatio!$A$1:$P$141,H$1,FALSE)/100)*(VLOOKUP($B105,ROE[#All],H$1,FALSE)/100)</f>
        <v>5.2942640000000006E-2</v>
      </c>
      <c r="I105" s="14">
        <f>(1-VLOOKUP($B105,payoutRatio!$A$1:$P$141,I$1,FALSE)/100)*(VLOOKUP($B105,ROE[#All],I$1,FALSE)/100)</f>
        <v>4.453286E-2</v>
      </c>
      <c r="J105" s="14">
        <f>(1-VLOOKUP($B105,payoutRatio!$A$1:$P$141,J$1,FALSE)/100)*(VLOOKUP($B105,ROE[#All],J$1,FALSE)/100)</f>
        <v>4.6596459999999999E-2</v>
      </c>
      <c r="K105" s="14">
        <f>(1-VLOOKUP($B105,payoutRatio!$A$1:$P$141,K$1,FALSE)/100)*(VLOOKUP($B105,ROE[#All],K$1,FALSE)/100)</f>
        <v>5.422935999999999E-2</v>
      </c>
      <c r="L105" s="14">
        <f>(1-VLOOKUP($B105,payoutRatio!$A$1:$P$141,L$1,FALSE)/100)*(VLOOKUP($B105,ROE[#All],L$1,FALSE)/100)</f>
        <v>4.8246509999999999E-2</v>
      </c>
      <c r="M105" s="14">
        <f>(1-VLOOKUP($B105,payoutRatio!$A$1:$P$141,M$1,FALSE)/100)*(VLOOKUP($B105,ROE[#All],M$1,FALSE)/100)</f>
        <v>7.3887959999999989E-2</v>
      </c>
      <c r="N105" s="14">
        <f>(1-VLOOKUP($B105,payoutRatio!$A$1:$P$141,N$1,FALSE)/100)*(VLOOKUP($B105,ROE[#All],N$1,FALSE)/100)</f>
        <v>-9.9086399999999981E-3</v>
      </c>
      <c r="P105" s="21">
        <f t="shared" si="14"/>
        <v>4.8555328999999994E-2</v>
      </c>
      <c r="Q105" s="21">
        <f t="shared" si="15"/>
        <v>-3.4879681818181817E-3</v>
      </c>
      <c r="R105" s="17" t="str">
        <f t="shared" si="17"/>
        <v>성장산업</v>
      </c>
      <c r="S105" s="17" t="str">
        <f t="shared" si="18"/>
        <v/>
      </c>
      <c r="T105" s="17" t="str">
        <f t="shared" si="19"/>
        <v>1%</v>
      </c>
    </row>
    <row r="106" spans="1:20" x14ac:dyDescent="0.2">
      <c r="A106" t="str">
        <f t="shared" si="16"/>
        <v/>
      </c>
      <c r="B106" t="s">
        <v>352</v>
      </c>
      <c r="C106" t="s">
        <v>42</v>
      </c>
      <c r="D106" s="14">
        <f>(1-VLOOKUP($B106,payoutRatio!$A$1:$P$141,D$1,FALSE)/100)*(VLOOKUP($B106,ROE[#All],D$1,FALSE)/100)</f>
        <v>1.0345200000000001E-2</v>
      </c>
      <c r="E106" s="14">
        <f>(1-VLOOKUP($B106,payoutRatio!$A$1:$P$141,E$1,FALSE)/100)*(VLOOKUP($B106,ROE[#All],E$1,FALSE)/100)</f>
        <v>2.8755199999999999E-3</v>
      </c>
      <c r="F106" s="14">
        <f>(1-VLOOKUP($B106,payoutRatio!$A$1:$P$141,F$1,FALSE)/100)*(VLOOKUP($B106,ROE[#All],F$1,FALSE)/100)</f>
        <v>3.0377000000000001E-2</v>
      </c>
      <c r="G106" s="14">
        <f>(1-VLOOKUP($B106,payoutRatio!$A$1:$P$141,G$1,FALSE)/100)*(VLOOKUP($B106,ROE[#All],G$1,FALSE)/100)</f>
        <v>2.9183279999999999E-2</v>
      </c>
      <c r="H106" s="14">
        <f>(1-VLOOKUP($B106,payoutRatio!$A$1:$P$141,H$1,FALSE)/100)*(VLOOKUP($B106,ROE[#All],H$1,FALSE)/100)</f>
        <v>2.0204590000000001E-2</v>
      </c>
      <c r="I106" s="14">
        <f>(1-VLOOKUP($B106,payoutRatio!$A$1:$P$141,I$1,FALSE)/100)*(VLOOKUP($B106,ROE[#All],I$1,FALSE)/100)</f>
        <v>-1.6497599999999999E-3</v>
      </c>
      <c r="J106" s="14">
        <f>(1-VLOOKUP($B106,payoutRatio!$A$1:$P$141,J$1,FALSE)/100)*(VLOOKUP($B106,ROE[#All],J$1,FALSE)/100)</f>
        <v>-3.2687940000000013E-2</v>
      </c>
      <c r="K106" s="14">
        <f>(1-VLOOKUP($B106,payoutRatio!$A$1:$P$141,K$1,FALSE)/100)*(VLOOKUP($B106,ROE[#All],K$1,FALSE)/100)</f>
        <v>6.803200000000001E-4</v>
      </c>
      <c r="L106" s="14">
        <f>(1-VLOOKUP($B106,payoutRatio!$A$1:$P$141,L$1,FALSE)/100)*(VLOOKUP($B106,ROE[#All],L$1,FALSE)/100)</f>
        <v>-8.4296350000000006E-2</v>
      </c>
      <c r="M106" s="14">
        <f>(1-VLOOKUP($B106,payoutRatio!$A$1:$P$141,M$1,FALSE)/100)*(VLOOKUP($B106,ROE[#All],M$1,FALSE)/100)</f>
        <v>-2.7769500000000003E-3</v>
      </c>
      <c r="N106" s="14">
        <f>(1-VLOOKUP($B106,payoutRatio!$A$1:$P$141,N$1,FALSE)/100)*(VLOOKUP($B106,ROE[#All],N$1,FALSE)/100)</f>
        <v>-2.3285E-2</v>
      </c>
      <c r="P106" s="21">
        <f t="shared" si="14"/>
        <v>-6.1375290000000009E-3</v>
      </c>
      <c r="Q106" s="21">
        <f t="shared" si="15"/>
        <v>-6.8153422424242433E-3</v>
      </c>
      <c r="R106" s="17" t="str">
        <f t="shared" si="17"/>
        <v>사양산업</v>
      </c>
      <c r="S106" s="17" t="str">
        <f t="shared" si="18"/>
        <v/>
      </c>
      <c r="T106" s="17" t="str">
        <f t="shared" si="19"/>
        <v>0%</v>
      </c>
    </row>
    <row r="107" spans="1:20" x14ac:dyDescent="0.2">
      <c r="A107" t="str">
        <f t="shared" si="16"/>
        <v/>
      </c>
      <c r="B107" t="s">
        <v>354</v>
      </c>
      <c r="C107" t="s">
        <v>42</v>
      </c>
      <c r="D107" s="14">
        <f>(1-VLOOKUP($B107,payoutRatio!$A$1:$P$141,D$1,FALSE)/100)*(VLOOKUP($B107,ROE[#All],D$1,FALSE)/100)</f>
        <v>3.5695920000000006E-2</v>
      </c>
      <c r="E107" s="14">
        <f>(1-VLOOKUP($B107,payoutRatio!$A$1:$P$141,E$1,FALSE)/100)*(VLOOKUP($B107,ROE[#All],E$1,FALSE)/100)</f>
        <v>2.2543440000000005E-2</v>
      </c>
      <c r="F107" s="14">
        <f>(1-VLOOKUP($B107,payoutRatio!$A$1:$P$141,F$1,FALSE)/100)*(VLOOKUP($B107,ROE[#All],F$1,FALSE)/100)</f>
        <v>2.3178859999999999E-2</v>
      </c>
      <c r="G107" s="14">
        <f>(1-VLOOKUP($B107,payoutRatio!$A$1:$P$141,G$1,FALSE)/100)*(VLOOKUP($B107,ROE[#All],G$1,FALSE)/100)</f>
        <v>3.4496990000000005E-2</v>
      </c>
      <c r="H107" s="14">
        <f>(1-VLOOKUP($B107,payoutRatio!$A$1:$P$141,H$1,FALSE)/100)*(VLOOKUP($B107,ROE[#All],H$1,FALSE)/100)</f>
        <v>2.0148300000000001E-2</v>
      </c>
      <c r="I107" s="14">
        <f>(1-VLOOKUP($B107,payoutRatio!$A$1:$P$141,I$1,FALSE)/100)*(VLOOKUP($B107,ROE[#All],I$1,FALSE)/100)</f>
        <v>2.9924160000000002E-2</v>
      </c>
      <c r="J107" s="14">
        <f>(1-VLOOKUP($B107,payoutRatio!$A$1:$P$141,J$1,FALSE)/100)*(VLOOKUP($B107,ROE[#All],J$1,FALSE)/100)</f>
        <v>1.3058699999999998E-3</v>
      </c>
      <c r="K107" s="14">
        <f>(1-VLOOKUP($B107,payoutRatio!$A$1:$P$141,K$1,FALSE)/100)*(VLOOKUP($B107,ROE[#All],K$1,FALSE)/100)</f>
        <v>1.547072E-2</v>
      </c>
      <c r="L107" s="14">
        <f>(1-VLOOKUP($B107,payoutRatio!$A$1:$P$141,L$1,FALSE)/100)*(VLOOKUP($B107,ROE[#All],L$1,FALSE)/100)</f>
        <v>-3.7900000000000003E-2</v>
      </c>
      <c r="M107" s="14">
        <f>(1-VLOOKUP($B107,payoutRatio!$A$1:$P$141,M$1,FALSE)/100)*(VLOOKUP($B107,ROE[#All],M$1,FALSE)/100)</f>
        <v>8.2158450000000008E-2</v>
      </c>
      <c r="N107" s="14">
        <f>(1-VLOOKUP($B107,payoutRatio!$A$1:$P$141,N$1,FALSE)/100)*(VLOOKUP($B107,ROE[#All],N$1,FALSE)/100)</f>
        <v>3.36609E-3</v>
      </c>
      <c r="P107" s="21">
        <f t="shared" si="14"/>
        <v>1.9469287999999998E-2</v>
      </c>
      <c r="Q107" s="21">
        <f t="shared" si="15"/>
        <v>-9.962121212121226E-4</v>
      </c>
      <c r="R107" s="17" t="str">
        <f t="shared" si="17"/>
        <v>성장산업</v>
      </c>
      <c r="S107" s="17" t="str">
        <f t="shared" si="18"/>
        <v/>
      </c>
      <c r="T107" s="17" t="str">
        <f t="shared" si="19"/>
        <v>1%</v>
      </c>
    </row>
    <row r="108" spans="1:20" x14ac:dyDescent="0.2">
      <c r="A108" t="str">
        <f t="shared" si="16"/>
        <v/>
      </c>
      <c r="B108" t="s">
        <v>356</v>
      </c>
      <c r="C108" t="s">
        <v>42</v>
      </c>
      <c r="D108" s="14">
        <f>(1-VLOOKUP($B108,payoutRatio!$A$1:$P$141,D$1,FALSE)/100)*(VLOOKUP($B108,ROE[#All],D$1,FALSE)/100)</f>
        <v>2.4912E-2</v>
      </c>
      <c r="E108" s="14">
        <f>(1-VLOOKUP($B108,payoutRatio!$A$1:$P$141,E$1,FALSE)/100)*(VLOOKUP($B108,ROE[#All],E$1,FALSE)/100)</f>
        <v>5.6297599999999993E-3</v>
      </c>
      <c r="F108" s="14">
        <f>(1-VLOOKUP($B108,payoutRatio!$A$1:$P$141,F$1,FALSE)/100)*(VLOOKUP($B108,ROE[#All],F$1,FALSE)/100)</f>
        <v>-1.3661609999999996E-2</v>
      </c>
      <c r="G108" s="14">
        <f>(1-VLOOKUP($B108,payoutRatio!$A$1:$P$141,G$1,FALSE)/100)*(VLOOKUP($B108,ROE[#All],G$1,FALSE)/100)</f>
        <v>4.3196999999999992E-2</v>
      </c>
      <c r="H108" s="14">
        <f>(1-VLOOKUP($B108,payoutRatio!$A$1:$P$141,H$1,FALSE)/100)*(VLOOKUP($B108,ROE[#All],H$1,FALSE)/100)</f>
        <v>4.9093290000000005E-2</v>
      </c>
      <c r="I108" s="14">
        <f>(1-VLOOKUP($B108,payoutRatio!$A$1:$P$141,I$1,FALSE)/100)*(VLOOKUP($B108,ROE[#All],I$1,FALSE)/100)</f>
        <v>2.5651080000000003E-2</v>
      </c>
      <c r="J108" s="14">
        <f>(1-VLOOKUP($B108,payoutRatio!$A$1:$P$141,J$1,FALSE)/100)*(VLOOKUP($B108,ROE[#All],J$1,FALSE)/100)</f>
        <v>1.7158679999999996E-2</v>
      </c>
      <c r="K108" s="14">
        <f>(1-VLOOKUP($B108,payoutRatio!$A$1:$P$141,K$1,FALSE)/100)*(VLOOKUP($B108,ROE[#All],K$1,FALSE)/100)</f>
        <v>1.7692319999999997E-2</v>
      </c>
      <c r="L108" s="14">
        <f>(1-VLOOKUP($B108,payoutRatio!$A$1:$P$141,L$1,FALSE)/100)*(VLOOKUP($B108,ROE[#All],L$1,FALSE)/100)</f>
        <v>1.8679769999999998E-2</v>
      </c>
      <c r="M108" s="14">
        <f>(1-VLOOKUP($B108,payoutRatio!$A$1:$P$141,M$1,FALSE)/100)*(VLOOKUP($B108,ROE[#All],M$1,FALSE)/100)</f>
        <v>4.1841600000000007E-2</v>
      </c>
      <c r="N108" s="14">
        <f>(1-VLOOKUP($B108,payoutRatio!$A$1:$P$141,N$1,FALSE)/100)*(VLOOKUP($B108,ROE[#All],N$1,FALSE)/100)</f>
        <v>2.251088E-2</v>
      </c>
      <c r="P108" s="21">
        <f t="shared" si="14"/>
        <v>2.2779277000000001E-2</v>
      </c>
      <c r="Q108" s="21">
        <f t="shared" si="15"/>
        <v>1.9101278181818189E-3</v>
      </c>
      <c r="R108" s="17" t="str">
        <f t="shared" si="17"/>
        <v>성장산업</v>
      </c>
      <c r="S108" s="17" t="str">
        <f t="shared" si="18"/>
        <v/>
      </c>
      <c r="T108" s="17" t="str">
        <f t="shared" si="19"/>
        <v>1%</v>
      </c>
    </row>
    <row r="109" spans="1:20" x14ac:dyDescent="0.2">
      <c r="A109" t="str">
        <f t="shared" si="16"/>
        <v/>
      </c>
      <c r="B109" t="s">
        <v>358</v>
      </c>
      <c r="C109" t="s">
        <v>42</v>
      </c>
      <c r="D109" s="14">
        <f>(1-VLOOKUP($B109,payoutRatio!$A$1:$P$141,D$1,FALSE)/100)*(VLOOKUP($B109,ROE[#All],D$1,FALSE)/100)</f>
        <v>8.545092E-2</v>
      </c>
      <c r="E109" s="14">
        <f>(1-VLOOKUP($B109,payoutRatio!$A$1:$P$141,E$1,FALSE)/100)*(VLOOKUP($B109,ROE[#All],E$1,FALSE)/100)</f>
        <v>5.0555960000000004E-2</v>
      </c>
      <c r="F109" s="14">
        <f>(1-VLOOKUP($B109,payoutRatio!$A$1:$P$141,F$1,FALSE)/100)*(VLOOKUP($B109,ROE[#All],F$1,FALSE)/100)</f>
        <v>5.7088680000000003E-2</v>
      </c>
      <c r="G109" s="14">
        <f>(1-VLOOKUP($B109,payoutRatio!$A$1:$P$141,G$1,FALSE)/100)*(VLOOKUP($B109,ROE[#All],G$1,FALSE)/100)</f>
        <v>0.32506919999999995</v>
      </c>
      <c r="H109" s="14">
        <f>(1-VLOOKUP($B109,payoutRatio!$A$1:$P$141,H$1,FALSE)/100)*(VLOOKUP($B109,ROE[#All],H$1,FALSE)/100)</f>
        <v>3.7759140000000004E-2</v>
      </c>
      <c r="I109" s="14">
        <f>(1-VLOOKUP($B109,payoutRatio!$A$1:$P$141,I$1,FALSE)/100)*(VLOOKUP($B109,ROE[#All],I$1,FALSE)/100)</f>
        <v>3.9513680000000002E-2</v>
      </c>
      <c r="J109" s="14">
        <f>(1-VLOOKUP($B109,payoutRatio!$A$1:$P$141,J$1,FALSE)/100)*(VLOOKUP($B109,ROE[#All],J$1,FALSE)/100)</f>
        <v>6.8001700000000012E-2</v>
      </c>
      <c r="K109" s="14">
        <f>(1-VLOOKUP($B109,payoutRatio!$A$1:$P$141,K$1,FALSE)/100)*(VLOOKUP($B109,ROE[#All],K$1,FALSE)/100)</f>
        <v>6.5500900000000001E-2</v>
      </c>
      <c r="L109" s="14">
        <f>(1-VLOOKUP($B109,payoutRatio!$A$1:$P$141,L$1,FALSE)/100)*(VLOOKUP($B109,ROE[#All],L$1,FALSE)/100)</f>
        <v>6.6497059999999997E-2</v>
      </c>
      <c r="M109" s="14">
        <f>(1-VLOOKUP($B109,payoutRatio!$A$1:$P$141,M$1,FALSE)/100)*(VLOOKUP($B109,ROE[#All],M$1,FALSE)/100)</f>
        <v>8.0795519999999982E-2</v>
      </c>
      <c r="N109" s="14">
        <f>(1-VLOOKUP($B109,payoutRatio!$A$1:$P$141,N$1,FALSE)/100)*(VLOOKUP($B109,ROE[#All],N$1,FALSE)/100)</f>
        <v>1.3332800000000002E-2</v>
      </c>
      <c r="P109" s="21">
        <f t="shared" si="14"/>
        <v>8.0411464000000016E-2</v>
      </c>
      <c r="Q109" s="21">
        <f t="shared" si="15"/>
        <v>-8.1830785454545477E-3</v>
      </c>
      <c r="R109" s="17" t="str">
        <f t="shared" si="17"/>
        <v>성장산업</v>
      </c>
      <c r="S109" s="17" t="str">
        <f t="shared" si="18"/>
        <v/>
      </c>
      <c r="T109" s="17" t="str">
        <f t="shared" si="19"/>
        <v>1%</v>
      </c>
    </row>
    <row r="110" spans="1:20" x14ac:dyDescent="0.2">
      <c r="A110" t="str">
        <f t="shared" si="16"/>
        <v/>
      </c>
      <c r="B110" t="s">
        <v>360</v>
      </c>
      <c r="C110" t="s">
        <v>42</v>
      </c>
      <c r="D110" s="14">
        <f>(1-VLOOKUP($B110,payoutRatio!$A$1:$P$141,D$1,FALSE)/100)*(VLOOKUP($B110,ROE[#All],D$1,FALSE)/100)</f>
        <v>0.12621647999999999</v>
      </c>
      <c r="E110" s="14">
        <f>(1-VLOOKUP($B110,payoutRatio!$A$1:$P$141,E$1,FALSE)/100)*(VLOOKUP($B110,ROE[#All],E$1,FALSE)/100)</f>
        <v>0.31547308000000007</v>
      </c>
      <c r="F110" s="14">
        <f>(1-VLOOKUP($B110,payoutRatio!$A$1:$P$141,F$1,FALSE)/100)*(VLOOKUP($B110,ROE[#All],F$1,FALSE)/100)</f>
        <v>9.0068839999999997E-2</v>
      </c>
      <c r="G110" s="14">
        <f>(1-VLOOKUP($B110,payoutRatio!$A$1:$P$141,G$1,FALSE)/100)*(VLOOKUP($B110,ROE[#All],G$1,FALSE)/100)</f>
        <v>8.004928E-2</v>
      </c>
      <c r="H110" s="14">
        <f>(1-VLOOKUP($B110,payoutRatio!$A$1:$P$141,H$1,FALSE)/100)*(VLOOKUP($B110,ROE[#All],H$1,FALSE)/100)</f>
        <v>8.7815339999999992E-2</v>
      </c>
      <c r="I110" s="14">
        <f>(1-VLOOKUP($B110,payoutRatio!$A$1:$P$141,I$1,FALSE)/100)*(VLOOKUP($B110,ROE[#All],I$1,FALSE)/100)</f>
        <v>0.15074567999999999</v>
      </c>
      <c r="J110" s="14">
        <f>(1-VLOOKUP($B110,payoutRatio!$A$1:$P$141,J$1,FALSE)/100)*(VLOOKUP($B110,ROE[#All],J$1,FALSE)/100)</f>
        <v>6.1779840000000003E-2</v>
      </c>
      <c r="K110" s="14">
        <f>(1-VLOOKUP($B110,payoutRatio!$A$1:$P$141,K$1,FALSE)/100)*(VLOOKUP($B110,ROE[#All],K$1,FALSE)/100)</f>
        <v>3.7172129999999998E-2</v>
      </c>
      <c r="L110" s="14">
        <f>(1-VLOOKUP($B110,payoutRatio!$A$1:$P$141,L$1,FALSE)/100)*(VLOOKUP($B110,ROE[#All],L$1,FALSE)/100)</f>
        <v>4.9172100000000003E-2</v>
      </c>
      <c r="M110" s="14">
        <f>(1-VLOOKUP($B110,payoutRatio!$A$1:$P$141,M$1,FALSE)/100)*(VLOOKUP($B110,ROE[#All],M$1,FALSE)/100)</f>
        <v>0.17163595000000001</v>
      </c>
      <c r="N110" s="14">
        <f>(1-VLOOKUP($B110,payoutRatio!$A$1:$P$141,N$1,FALSE)/100)*(VLOOKUP($B110,ROE[#All],N$1,FALSE)/100)</f>
        <v>6.9883260000000003E-2</v>
      </c>
      <c r="P110" s="21">
        <f t="shared" si="14"/>
        <v>0.11137955000000002</v>
      </c>
      <c r="Q110" s="21">
        <f t="shared" si="15"/>
        <v>-1.2331030181818184E-2</v>
      </c>
      <c r="R110" s="17" t="str">
        <f t="shared" si="17"/>
        <v>성장산업</v>
      </c>
      <c r="S110" s="17" t="str">
        <f t="shared" si="18"/>
        <v/>
      </c>
      <c r="T110" s="17" t="str">
        <f t="shared" si="19"/>
        <v>1%</v>
      </c>
    </row>
    <row r="111" spans="1:20" x14ac:dyDescent="0.2">
      <c r="A111" t="str">
        <f t="shared" si="16"/>
        <v/>
      </c>
      <c r="B111" t="s">
        <v>32</v>
      </c>
      <c r="C111" t="s">
        <v>42</v>
      </c>
      <c r="D111" s="14">
        <f>(1-VLOOKUP($B111,payoutRatio!$A$1:$P$141,D$1,FALSE)/100)*(VLOOKUP($B111,ROE[#All],D$1,FALSE)/100)</f>
        <v>-6.3207289999999999E-2</v>
      </c>
      <c r="E111" s="14">
        <f>(1-VLOOKUP($B111,payoutRatio!$A$1:$P$141,E$1,FALSE)/100)*(VLOOKUP($B111,ROE[#All],E$1,FALSE)/100)</f>
        <v>-4.1024399999999996E-2</v>
      </c>
      <c r="F111" s="14">
        <f>(1-VLOOKUP($B111,payoutRatio!$A$1:$P$141,F$1,FALSE)/100)*(VLOOKUP($B111,ROE[#All],F$1,FALSE)/100)</f>
        <v>4.2234999999999998E-3</v>
      </c>
      <c r="G111" s="14">
        <f>(1-VLOOKUP($B111,payoutRatio!$A$1:$P$141,G$1,FALSE)/100)*(VLOOKUP($B111,ROE[#All],G$1,FALSE)/100)</f>
        <v>3.5850150000000004E-2</v>
      </c>
      <c r="H111" s="14">
        <f>(1-VLOOKUP($B111,payoutRatio!$A$1:$P$141,H$1,FALSE)/100)*(VLOOKUP($B111,ROE[#All],H$1,FALSE)/100)</f>
        <v>7.3375610000000022E-2</v>
      </c>
      <c r="I111" s="14">
        <f>(1-VLOOKUP($B111,payoutRatio!$A$1:$P$141,I$1,FALSE)/100)*(VLOOKUP($B111,ROE[#All],I$1,FALSE)/100)</f>
        <v>8.5800780000000007E-2</v>
      </c>
      <c r="J111" s="14">
        <f>(1-VLOOKUP($B111,payoutRatio!$A$1:$P$141,J$1,FALSE)/100)*(VLOOKUP($B111,ROE[#All],J$1,FALSE)/100)</f>
        <v>4.2123050000000002E-2</v>
      </c>
      <c r="K111" s="14">
        <f>(1-VLOOKUP($B111,payoutRatio!$A$1:$P$141,K$1,FALSE)/100)*(VLOOKUP($B111,ROE[#All],K$1,FALSE)/100)</f>
        <v>2.862056E-2</v>
      </c>
      <c r="L111" s="14">
        <f>(1-VLOOKUP($B111,payoutRatio!$A$1:$P$141,L$1,FALSE)/100)*(VLOOKUP($B111,ROE[#All],L$1,FALSE)/100)</f>
        <v>4.020381E-2</v>
      </c>
      <c r="M111" s="14">
        <f>(1-VLOOKUP($B111,payoutRatio!$A$1:$P$141,M$1,FALSE)/100)*(VLOOKUP($B111,ROE[#All],M$1,FALSE)/100)</f>
        <v>6.3472639999999997E-2</v>
      </c>
      <c r="N111" s="14">
        <f>(1-VLOOKUP($B111,payoutRatio!$A$1:$P$141,N$1,FALSE)/100)*(VLOOKUP($B111,ROE[#All],N$1,FALSE)/100)</f>
        <v>2.9265699999999995E-2</v>
      </c>
      <c r="P111" s="21">
        <f t="shared" si="14"/>
        <v>3.6191140000000004E-2</v>
      </c>
      <c r="Q111" s="21">
        <f t="shared" si="15"/>
        <v>5.4010927272727279E-3</v>
      </c>
      <c r="R111" s="17" t="str">
        <f t="shared" si="17"/>
        <v>성장산업</v>
      </c>
      <c r="S111" s="17" t="str">
        <f t="shared" si="18"/>
        <v/>
      </c>
      <c r="T111" s="17" t="str">
        <f t="shared" si="19"/>
        <v>1%</v>
      </c>
    </row>
    <row r="112" spans="1:20" x14ac:dyDescent="0.2">
      <c r="A112" t="str">
        <f t="shared" si="16"/>
        <v/>
      </c>
      <c r="B112" t="s">
        <v>33</v>
      </c>
      <c r="C112" t="s">
        <v>42</v>
      </c>
      <c r="D112" s="14">
        <f>(1-VLOOKUP($B112,payoutRatio!$A$1:$P$141,D$1,FALSE)/100)*(VLOOKUP($B112,ROE[#All],D$1,FALSE)/100)</f>
        <v>6.4225700000000011E-2</v>
      </c>
      <c r="E112" s="14">
        <f>(1-VLOOKUP($B112,payoutRatio!$A$1:$P$141,E$1,FALSE)/100)*(VLOOKUP($B112,ROE[#All],E$1,FALSE)/100)</f>
        <v>4.8378000000000004E-2</v>
      </c>
      <c r="F112" s="14">
        <f>(1-VLOOKUP($B112,payoutRatio!$A$1:$P$141,F$1,FALSE)/100)*(VLOOKUP($B112,ROE[#All],F$1,FALSE)/100)</f>
        <v>4.5565930000000004E-2</v>
      </c>
      <c r="G112" s="14">
        <f>(1-VLOOKUP($B112,payoutRatio!$A$1:$P$141,G$1,FALSE)/100)*(VLOOKUP($B112,ROE[#All],G$1,FALSE)/100)</f>
        <v>5.0358620000000007E-2</v>
      </c>
      <c r="H112" s="14">
        <f>(1-VLOOKUP($B112,payoutRatio!$A$1:$P$141,H$1,FALSE)/100)*(VLOOKUP($B112,ROE[#All],H$1,FALSE)/100)</f>
        <v>7.1224799999999991E-2</v>
      </c>
      <c r="I112" s="14">
        <f>(1-VLOOKUP($B112,payoutRatio!$A$1:$P$141,I$1,FALSE)/100)*(VLOOKUP($B112,ROE[#All],I$1,FALSE)/100)</f>
        <v>6.7643010000000003E-2</v>
      </c>
      <c r="J112" s="14">
        <f>(1-VLOOKUP($B112,payoutRatio!$A$1:$P$141,J$1,FALSE)/100)*(VLOOKUP($B112,ROE[#All],J$1,FALSE)/100)</f>
        <v>4.2316800000000002E-2</v>
      </c>
      <c r="K112" s="14">
        <f>(1-VLOOKUP($B112,payoutRatio!$A$1:$P$141,K$1,FALSE)/100)*(VLOOKUP($B112,ROE[#All],K$1,FALSE)/100)</f>
        <v>4.4321019999999996E-2</v>
      </c>
      <c r="L112" s="14">
        <f>(1-VLOOKUP($B112,payoutRatio!$A$1:$P$141,L$1,FALSE)/100)*(VLOOKUP($B112,ROE[#All],L$1,FALSE)/100)</f>
        <v>5.4700800000000008E-2</v>
      </c>
      <c r="M112" s="14">
        <f>(1-VLOOKUP($B112,payoutRatio!$A$1:$P$141,M$1,FALSE)/100)*(VLOOKUP($B112,ROE[#All],M$1,FALSE)/100)</f>
        <v>6.9426000000000015E-2</v>
      </c>
      <c r="N112" s="14">
        <f>(1-VLOOKUP($B112,payoutRatio!$A$1:$P$141,N$1,FALSE)/100)*(VLOOKUP($B112,ROE[#All],N$1,FALSE)/100)</f>
        <v>4.3864729999999998E-2</v>
      </c>
      <c r="P112" s="21">
        <f t="shared" si="14"/>
        <v>5.3779971000000003E-2</v>
      </c>
      <c r="Q112" s="21">
        <f t="shared" si="15"/>
        <v>2.5499642424242424E-4</v>
      </c>
      <c r="R112" s="17" t="str">
        <f t="shared" si="17"/>
        <v>성장산업</v>
      </c>
      <c r="S112" s="17" t="str">
        <f t="shared" si="18"/>
        <v/>
      </c>
      <c r="T112" s="17" t="str">
        <f t="shared" si="19"/>
        <v>1%</v>
      </c>
    </row>
    <row r="113" spans="1:20" x14ac:dyDescent="0.2">
      <c r="A113" t="str">
        <f t="shared" si="16"/>
        <v/>
      </c>
      <c r="B113" t="s">
        <v>364</v>
      </c>
      <c r="C113" t="s">
        <v>42</v>
      </c>
      <c r="D113" s="14">
        <f>(1-VLOOKUP($B113,payoutRatio!$A$1:$P$141,D$1,FALSE)/100)*(VLOOKUP($B113,ROE[#All],D$1,FALSE)/100)</f>
        <v>1.908147E-2</v>
      </c>
      <c r="E113" s="14">
        <f>(1-VLOOKUP($B113,payoutRatio!$A$1:$P$141,E$1,FALSE)/100)*(VLOOKUP($B113,ROE[#All],E$1,FALSE)/100)</f>
        <v>7.5563850000000002E-2</v>
      </c>
      <c r="F113" s="14">
        <f>(1-VLOOKUP($B113,payoutRatio!$A$1:$P$141,F$1,FALSE)/100)*(VLOOKUP($B113,ROE[#All],F$1,FALSE)/100)</f>
        <v>1.9377599999999998E-2</v>
      </c>
      <c r="G113" s="14">
        <f>(1-VLOOKUP($B113,payoutRatio!$A$1:$P$141,G$1,FALSE)/100)*(VLOOKUP($B113,ROE[#All],G$1,FALSE)/100)</f>
        <v>3.5886440000000006E-2</v>
      </c>
      <c r="H113" s="14">
        <f>(1-VLOOKUP($B113,payoutRatio!$A$1:$P$141,H$1,FALSE)/100)*(VLOOKUP($B113,ROE[#All],H$1,FALSE)/100)</f>
        <v>4.1764800000000005E-2</v>
      </c>
      <c r="I113" s="14">
        <f>(1-VLOOKUP($B113,payoutRatio!$A$1:$P$141,I$1,FALSE)/100)*(VLOOKUP($B113,ROE[#All],I$1,FALSE)/100)</f>
        <v>5.1751020000000002E-2</v>
      </c>
      <c r="J113" s="14">
        <f>(1-VLOOKUP($B113,payoutRatio!$A$1:$P$141,J$1,FALSE)/100)*(VLOOKUP($B113,ROE[#All],J$1,FALSE)/100)</f>
        <v>4.0048019999999997E-2</v>
      </c>
      <c r="K113" s="14">
        <f>(1-VLOOKUP($B113,payoutRatio!$A$1:$P$141,K$1,FALSE)/100)*(VLOOKUP($B113,ROE[#All],K$1,FALSE)/100)</f>
        <v>2.7011759999999999E-2</v>
      </c>
      <c r="L113" s="14">
        <f>(1-VLOOKUP($B113,payoutRatio!$A$1:$P$141,L$1,FALSE)/100)*(VLOOKUP($B113,ROE[#All],L$1,FALSE)/100)</f>
        <v>4.7456199999999997E-2</v>
      </c>
      <c r="M113" s="14">
        <f>(1-VLOOKUP($B113,payoutRatio!$A$1:$P$141,M$1,FALSE)/100)*(VLOOKUP($B113,ROE[#All],M$1,FALSE)/100)</f>
        <v>6.1682250000000001E-2</v>
      </c>
      <c r="N113" s="14">
        <f>(1-VLOOKUP($B113,payoutRatio!$A$1:$P$141,N$1,FALSE)/100)*(VLOOKUP($B113,ROE[#All],N$1,FALSE)/100)</f>
        <v>2.8575000000000003E-2</v>
      </c>
      <c r="P113" s="21">
        <f t="shared" si="14"/>
        <v>4.2911694E-2</v>
      </c>
      <c r="Q113" s="21">
        <f t="shared" si="15"/>
        <v>-7.5685103030302887E-4</v>
      </c>
      <c r="R113" s="17" t="str">
        <f t="shared" si="17"/>
        <v>성장산업</v>
      </c>
      <c r="S113" s="17" t="str">
        <f t="shared" si="18"/>
        <v/>
      </c>
      <c r="T113" s="17" t="str">
        <f t="shared" si="19"/>
        <v>1%</v>
      </c>
    </row>
    <row r="114" spans="1:20" x14ac:dyDescent="0.2">
      <c r="A114" t="str">
        <f t="shared" si="16"/>
        <v/>
      </c>
      <c r="B114" t="s">
        <v>366</v>
      </c>
      <c r="C114" t="s">
        <v>42</v>
      </c>
      <c r="D114" s="14">
        <f>(1-VLOOKUP($B114,payoutRatio!$A$1:$P$141,D$1,FALSE)/100)*(VLOOKUP($B114,ROE[#All],D$1,FALSE)/100)</f>
        <v>8.7142529999999982E-2</v>
      </c>
      <c r="E114" s="14">
        <f>(1-VLOOKUP($B114,payoutRatio!$A$1:$P$141,E$1,FALSE)/100)*(VLOOKUP($B114,ROE[#All],E$1,FALSE)/100)</f>
        <v>0.10570248000000002</v>
      </c>
      <c r="F114" s="14">
        <f>(1-VLOOKUP($B114,payoutRatio!$A$1:$P$141,F$1,FALSE)/100)*(VLOOKUP($B114,ROE[#All],F$1,FALSE)/100)</f>
        <v>0.1049877</v>
      </c>
      <c r="G114" s="14">
        <f>(1-VLOOKUP($B114,payoutRatio!$A$1:$P$141,G$1,FALSE)/100)*(VLOOKUP($B114,ROE[#All],G$1,FALSE)/100)</f>
        <v>8.9723669999999991E-2</v>
      </c>
      <c r="H114" s="14">
        <f>(1-VLOOKUP($B114,payoutRatio!$A$1:$P$141,H$1,FALSE)/100)*(VLOOKUP($B114,ROE[#All],H$1,FALSE)/100)</f>
        <v>0.12749804000000001</v>
      </c>
      <c r="I114" s="14">
        <f>(1-VLOOKUP($B114,payoutRatio!$A$1:$P$141,I$1,FALSE)/100)*(VLOOKUP($B114,ROE[#All],I$1,FALSE)/100)</f>
        <v>9.5237739999999987E-2</v>
      </c>
      <c r="J114" s="14">
        <f>(1-VLOOKUP($B114,payoutRatio!$A$1:$P$141,J$1,FALSE)/100)*(VLOOKUP($B114,ROE[#All],J$1,FALSE)/100)</f>
        <v>0.10488230000000001</v>
      </c>
      <c r="K114" s="14">
        <f>(1-VLOOKUP($B114,payoutRatio!$A$1:$P$141,K$1,FALSE)/100)*(VLOOKUP($B114,ROE[#All],K$1,FALSE)/100)</f>
        <v>9.9031799999999989E-2</v>
      </c>
      <c r="L114" s="14">
        <f>(1-VLOOKUP($B114,payoutRatio!$A$1:$P$141,L$1,FALSE)/100)*(VLOOKUP($B114,ROE[#All],L$1,FALSE)/100)</f>
        <v>0.13676906</v>
      </c>
      <c r="M114" s="14">
        <f>(1-VLOOKUP($B114,payoutRatio!$A$1:$P$141,M$1,FALSE)/100)*(VLOOKUP($B114,ROE[#All],M$1,FALSE)/100)</f>
        <v>0.13415709000000001</v>
      </c>
      <c r="N114" s="14">
        <f>(1-VLOOKUP($B114,payoutRatio!$A$1:$P$141,N$1,FALSE)/100)*(VLOOKUP($B114,ROE[#All],N$1,FALSE)/100)</f>
        <v>9.1547430000000013E-2</v>
      </c>
      <c r="P114" s="21">
        <f t="shared" si="14"/>
        <v>0.10895373099999998</v>
      </c>
      <c r="Q114" s="21">
        <f t="shared" si="15"/>
        <v>1.4318973939393942E-3</v>
      </c>
      <c r="R114" s="17" t="str">
        <f t="shared" si="17"/>
        <v>성장산업</v>
      </c>
      <c r="S114" s="17" t="str">
        <f t="shared" si="18"/>
        <v/>
      </c>
      <c r="T114" s="17" t="str">
        <f t="shared" si="19"/>
        <v>1%</v>
      </c>
    </row>
    <row r="115" spans="1:20" x14ac:dyDescent="0.2">
      <c r="A115" t="str">
        <f t="shared" si="16"/>
        <v/>
      </c>
      <c r="B115" t="s">
        <v>368</v>
      </c>
      <c r="C115" t="s">
        <v>42</v>
      </c>
      <c r="D115" s="14">
        <f>(1-VLOOKUP($B115,payoutRatio!$A$1:$P$141,D$1,FALSE)/100)*(VLOOKUP($B115,ROE[#All],D$1,FALSE)/100)</f>
        <v>8.5749480000000017E-2</v>
      </c>
      <c r="E115" s="14">
        <f>(1-VLOOKUP($B115,payoutRatio!$A$1:$P$141,E$1,FALSE)/100)*(VLOOKUP($B115,ROE[#All],E$1,FALSE)/100)</f>
        <v>5.9653920000000006E-2</v>
      </c>
      <c r="F115" s="14">
        <f>(1-VLOOKUP($B115,payoutRatio!$A$1:$P$141,F$1,FALSE)/100)*(VLOOKUP($B115,ROE[#All],F$1,FALSE)/100)</f>
        <v>4.7074999999999999E-2</v>
      </c>
      <c r="G115" s="14">
        <f>(1-VLOOKUP($B115,payoutRatio!$A$1:$P$141,G$1,FALSE)/100)*(VLOOKUP($B115,ROE[#All],G$1,FALSE)/100)</f>
        <v>5.9268370000000008E-2</v>
      </c>
      <c r="H115" s="14">
        <f>(1-VLOOKUP($B115,payoutRatio!$A$1:$P$141,H$1,FALSE)/100)*(VLOOKUP($B115,ROE[#All],H$1,FALSE)/100)</f>
        <v>6.9124119999999997E-2</v>
      </c>
      <c r="I115" s="14">
        <f>(1-VLOOKUP($B115,payoutRatio!$A$1:$P$141,I$1,FALSE)/100)*(VLOOKUP($B115,ROE[#All],I$1,FALSE)/100)</f>
        <v>5.8124800000000004E-2</v>
      </c>
      <c r="J115" s="14">
        <f>(1-VLOOKUP($B115,payoutRatio!$A$1:$P$141,J$1,FALSE)/100)*(VLOOKUP($B115,ROE[#All],J$1,FALSE)/100)</f>
        <v>4.4951940000000003E-2</v>
      </c>
      <c r="K115" s="14">
        <f>(1-VLOOKUP($B115,payoutRatio!$A$1:$P$141,K$1,FALSE)/100)*(VLOOKUP($B115,ROE[#All],K$1,FALSE)/100)</f>
        <v>5.8910540000000004E-2</v>
      </c>
      <c r="L115" s="14">
        <f>(1-VLOOKUP($B115,payoutRatio!$A$1:$P$141,L$1,FALSE)/100)*(VLOOKUP($B115,ROE[#All],L$1,FALSE)/100)</f>
        <v>4.8549659999999994E-2</v>
      </c>
      <c r="M115" s="14">
        <f>(1-VLOOKUP($B115,payoutRatio!$A$1:$P$141,M$1,FALSE)/100)*(VLOOKUP($B115,ROE[#All],M$1,FALSE)/100)</f>
        <v>0.10302708999999999</v>
      </c>
      <c r="N115" s="14">
        <f>(1-VLOOKUP($B115,payoutRatio!$A$1:$P$141,N$1,FALSE)/100)*(VLOOKUP($B115,ROE[#All],N$1,FALSE)/100)</f>
        <v>7.976960000000001E-2</v>
      </c>
      <c r="P115" s="21">
        <f t="shared" si="14"/>
        <v>6.284550400000001E-2</v>
      </c>
      <c r="Q115" s="21">
        <f t="shared" si="15"/>
        <v>2.8805975757575757E-3</v>
      </c>
      <c r="R115" s="17" t="str">
        <f t="shared" si="17"/>
        <v>성장산업</v>
      </c>
      <c r="S115" s="17" t="str">
        <f t="shared" si="18"/>
        <v/>
      </c>
      <c r="T115" s="17" t="str">
        <f t="shared" si="19"/>
        <v>1%</v>
      </c>
    </row>
    <row r="116" spans="1:20" x14ac:dyDescent="0.2">
      <c r="A116" t="str">
        <f t="shared" si="16"/>
        <v/>
      </c>
      <c r="B116" t="s">
        <v>370</v>
      </c>
      <c r="C116" t="s">
        <v>42</v>
      </c>
      <c r="D116" s="14">
        <f>(1-VLOOKUP($B116,payoutRatio!$A$1:$P$141,D$1,FALSE)/100)*(VLOOKUP($B116,ROE[#All],D$1,FALSE)/100)</f>
        <v>-3.5233010000000002E-2</v>
      </c>
      <c r="E116" s="14">
        <f>(1-VLOOKUP($B116,payoutRatio!$A$1:$P$141,E$1,FALSE)/100)*(VLOOKUP($B116,ROE[#All],E$1,FALSE)/100)</f>
        <v>7.70063E-2</v>
      </c>
      <c r="F116" s="14">
        <f>(1-VLOOKUP($B116,payoutRatio!$A$1:$P$141,F$1,FALSE)/100)*(VLOOKUP($B116,ROE[#All],F$1,FALSE)/100)</f>
        <v>-5.0362499999999999E-3</v>
      </c>
      <c r="G116" s="14">
        <f>(1-VLOOKUP($B116,payoutRatio!$A$1:$P$141,G$1,FALSE)/100)*(VLOOKUP($B116,ROE[#All],G$1,FALSE)/100)</f>
        <v>-1.6629209999999998E-2</v>
      </c>
      <c r="H116" s="14">
        <f>(1-VLOOKUP($B116,payoutRatio!$A$1:$P$141,H$1,FALSE)/100)*(VLOOKUP($B116,ROE[#All],H$1,FALSE)/100)</f>
        <v>-8.8797600000000004E-3</v>
      </c>
      <c r="I116" s="14">
        <f>(1-VLOOKUP($B116,payoutRatio!$A$1:$P$141,I$1,FALSE)/100)*(VLOOKUP($B116,ROE[#All],I$1,FALSE)/100)</f>
        <v>3.2824319999999997E-2</v>
      </c>
      <c r="J116" s="14">
        <f>(1-VLOOKUP($B116,payoutRatio!$A$1:$P$141,J$1,FALSE)/100)*(VLOOKUP($B116,ROE[#All],J$1,FALSE)/100)</f>
        <v>2.8262689999999997E-2</v>
      </c>
      <c r="K116" s="14">
        <f>(1-VLOOKUP($B116,payoutRatio!$A$1:$P$141,K$1,FALSE)/100)*(VLOOKUP($B116,ROE[#All],K$1,FALSE)/100)</f>
        <v>7.9394500000000007E-3</v>
      </c>
      <c r="L116" s="14">
        <f>(1-VLOOKUP($B116,payoutRatio!$A$1:$P$141,L$1,FALSE)/100)*(VLOOKUP($B116,ROE[#All],L$1,FALSE)/100)</f>
        <v>4.0124639999999996E-2</v>
      </c>
      <c r="M116" s="14">
        <f>(1-VLOOKUP($B116,payoutRatio!$A$1:$P$141,M$1,FALSE)/100)*(VLOOKUP($B116,ROE[#All],M$1,FALSE)/100)</f>
        <v>4.85212E-2</v>
      </c>
      <c r="N116" s="14">
        <f>(1-VLOOKUP($B116,payoutRatio!$A$1:$P$141,N$1,FALSE)/100)*(VLOOKUP($B116,ROE[#All],N$1,FALSE)/100)</f>
        <v>1.2615849999999998E-2</v>
      </c>
      <c r="P116" s="21">
        <f t="shared" si="14"/>
        <v>2.1674922999999995E-2</v>
      </c>
      <c r="Q116" s="21">
        <f t="shared" si="15"/>
        <v>7.5789909090909278E-4</v>
      </c>
      <c r="R116" s="17" t="str">
        <f t="shared" si="17"/>
        <v>성장산업</v>
      </c>
      <c r="S116" s="17" t="str">
        <f t="shared" si="18"/>
        <v/>
      </c>
      <c r="T116" s="17" t="str">
        <f t="shared" si="19"/>
        <v>1%</v>
      </c>
    </row>
    <row r="117" spans="1:20" x14ac:dyDescent="0.2">
      <c r="A117" t="str">
        <f t="shared" si="16"/>
        <v/>
      </c>
      <c r="B117" t="s">
        <v>372</v>
      </c>
      <c r="C117" t="s">
        <v>42</v>
      </c>
      <c r="D117" s="14">
        <f>(1-VLOOKUP($B117,payoutRatio!$A$1:$P$141,D$1,FALSE)/100)*(VLOOKUP($B117,ROE[#All],D$1,FALSE)/100)</f>
        <v>9.0851490000000007E-2</v>
      </c>
      <c r="E117" s="14">
        <f>(1-VLOOKUP($B117,payoutRatio!$A$1:$P$141,E$1,FALSE)/100)*(VLOOKUP($B117,ROE[#All],E$1,FALSE)/100)</f>
        <v>2.8362960000000003E-2</v>
      </c>
      <c r="F117" s="14">
        <f>(1-VLOOKUP($B117,payoutRatio!$A$1:$P$141,F$1,FALSE)/100)*(VLOOKUP($B117,ROE[#All],F$1,FALSE)/100)</f>
        <v>7.0599000000000009E-2</v>
      </c>
      <c r="G117" s="14">
        <f>(1-VLOOKUP($B117,payoutRatio!$A$1:$P$141,G$1,FALSE)/100)*(VLOOKUP($B117,ROE[#All],G$1,FALSE)/100)</f>
        <v>6.1821019999999997E-2</v>
      </c>
      <c r="H117" s="14">
        <f>(1-VLOOKUP($B117,payoutRatio!$A$1:$P$141,H$1,FALSE)/100)*(VLOOKUP($B117,ROE[#All],H$1,FALSE)/100)</f>
        <v>9.7906250000000014E-2</v>
      </c>
      <c r="I117" s="14">
        <f>(1-VLOOKUP($B117,payoutRatio!$A$1:$P$141,I$1,FALSE)/100)*(VLOOKUP($B117,ROE[#All],I$1,FALSE)/100)</f>
        <v>8.6361000000000007E-2</v>
      </c>
      <c r="J117" s="14">
        <f>(1-VLOOKUP($B117,payoutRatio!$A$1:$P$141,J$1,FALSE)/100)*(VLOOKUP($B117,ROE[#All],J$1,FALSE)/100)</f>
        <v>4.4651819999999995E-2</v>
      </c>
      <c r="K117" s="14">
        <f>(1-VLOOKUP($B117,payoutRatio!$A$1:$P$141,K$1,FALSE)/100)*(VLOOKUP($B117,ROE[#All],K$1,FALSE)/100)</f>
        <v>6.7031519999999997E-2</v>
      </c>
      <c r="L117" s="14">
        <f>(1-VLOOKUP($B117,payoutRatio!$A$1:$P$141,L$1,FALSE)/100)*(VLOOKUP($B117,ROE[#All],L$1,FALSE)/100)</f>
        <v>6.5478559999999991E-2</v>
      </c>
      <c r="M117" s="14">
        <f>(1-VLOOKUP($B117,payoutRatio!$A$1:$P$141,M$1,FALSE)/100)*(VLOOKUP($B117,ROE[#All],M$1,FALSE)/100)</f>
        <v>8.3868080000000012E-2</v>
      </c>
      <c r="N117" s="14">
        <f>(1-VLOOKUP($B117,payoutRatio!$A$1:$P$141,N$1,FALSE)/100)*(VLOOKUP($B117,ROE[#All],N$1,FALSE)/100)</f>
        <v>8.1575850000000005E-2</v>
      </c>
      <c r="P117" s="21">
        <f t="shared" si="14"/>
        <v>6.8765606000000007E-2</v>
      </c>
      <c r="Q117" s="21">
        <f t="shared" si="15"/>
        <v>2.762144848484849E-3</v>
      </c>
      <c r="R117" s="17" t="str">
        <f t="shared" si="17"/>
        <v>성장산업</v>
      </c>
      <c r="S117" s="17" t="str">
        <f t="shared" si="18"/>
        <v/>
      </c>
      <c r="T117" s="17" t="str">
        <f t="shared" si="19"/>
        <v>1%</v>
      </c>
    </row>
    <row r="118" spans="1:20" x14ac:dyDescent="0.2">
      <c r="A118" t="str">
        <f t="shared" si="16"/>
        <v/>
      </c>
      <c r="B118" t="s">
        <v>374</v>
      </c>
      <c r="C118" t="s">
        <v>42</v>
      </c>
      <c r="D118" s="14">
        <f>(1-VLOOKUP($B118,payoutRatio!$A$1:$P$141,D$1,FALSE)/100)*(VLOOKUP($B118,ROE[#All],D$1,FALSE)/100)</f>
        <v>8.4951860000000004E-2</v>
      </c>
      <c r="E118" s="14">
        <f>(1-VLOOKUP($B118,payoutRatio!$A$1:$P$141,E$1,FALSE)/100)*(VLOOKUP($B118,ROE[#All],E$1,FALSE)/100)</f>
        <v>4.7435409999999997E-2</v>
      </c>
      <c r="F118" s="14">
        <f>(1-VLOOKUP($B118,payoutRatio!$A$1:$P$141,F$1,FALSE)/100)*(VLOOKUP($B118,ROE[#All],F$1,FALSE)/100)</f>
        <v>3.88212E-2</v>
      </c>
      <c r="G118" s="14">
        <f>(1-VLOOKUP($B118,payoutRatio!$A$1:$P$141,G$1,FALSE)/100)*(VLOOKUP($B118,ROE[#All],G$1,FALSE)/100)</f>
        <v>4.31314E-2</v>
      </c>
      <c r="H118" s="14">
        <f>(1-VLOOKUP($B118,payoutRatio!$A$1:$P$141,H$1,FALSE)/100)*(VLOOKUP($B118,ROE[#All],H$1,FALSE)/100)</f>
        <v>4.6037479999999999E-2</v>
      </c>
      <c r="I118" s="14">
        <f>(1-VLOOKUP($B118,payoutRatio!$A$1:$P$141,I$1,FALSE)/100)*(VLOOKUP($B118,ROE[#All],I$1,FALSE)/100)</f>
        <v>1.8900179999999996E-2</v>
      </c>
      <c r="J118" s="14">
        <f>(1-VLOOKUP($B118,payoutRatio!$A$1:$P$141,J$1,FALSE)/100)*(VLOOKUP($B118,ROE[#All],J$1,FALSE)/100)</f>
        <v>3.0420200000000001E-2</v>
      </c>
      <c r="K118" s="14">
        <f>(1-VLOOKUP($B118,payoutRatio!$A$1:$P$141,K$1,FALSE)/100)*(VLOOKUP($B118,ROE[#All],K$1,FALSE)/100)</f>
        <v>4.3920299999999995E-2</v>
      </c>
      <c r="L118" s="14">
        <f>(1-VLOOKUP($B118,payoutRatio!$A$1:$P$141,L$1,FALSE)/100)*(VLOOKUP($B118,ROE[#All],L$1,FALSE)/100)</f>
        <v>5.362956E-2</v>
      </c>
      <c r="M118" s="14">
        <f>(1-VLOOKUP($B118,payoutRatio!$A$1:$P$141,M$1,FALSE)/100)*(VLOOKUP($B118,ROE[#All],M$1,FALSE)/100)</f>
        <v>6.5741040000000001E-2</v>
      </c>
      <c r="N118" s="14">
        <f>(1-VLOOKUP($B118,payoutRatio!$A$1:$P$141,N$1,FALSE)/100)*(VLOOKUP($B118,ROE[#All],N$1,FALSE)/100)</f>
        <v>3.2286099999999998E-2</v>
      </c>
      <c r="P118" s="21">
        <f t="shared" si="14"/>
        <v>4.2032287000000002E-2</v>
      </c>
      <c r="Q118" s="21">
        <f t="shared" si="15"/>
        <v>6.6517800000000032E-4</v>
      </c>
      <c r="R118" s="17" t="str">
        <f t="shared" si="17"/>
        <v>성장산업</v>
      </c>
      <c r="S118" s="17" t="str">
        <f t="shared" si="18"/>
        <v/>
      </c>
      <c r="T118" s="17" t="str">
        <f t="shared" si="19"/>
        <v>1%</v>
      </c>
    </row>
    <row r="119" spans="1:20" x14ac:dyDescent="0.2">
      <c r="A119" t="str">
        <f t="shared" si="16"/>
        <v/>
      </c>
      <c r="B119" t="s">
        <v>34</v>
      </c>
      <c r="C119" t="s">
        <v>42</v>
      </c>
      <c r="D119" s="14">
        <f>(1-VLOOKUP($B119,payoutRatio!$A$1:$P$141,D$1,FALSE)/100)*(VLOOKUP($B119,ROE[#All],D$1,FALSE)/100)</f>
        <v>2.64753E-2</v>
      </c>
      <c r="E119" s="14">
        <f>(1-VLOOKUP($B119,payoutRatio!$A$1:$P$141,E$1,FALSE)/100)*(VLOOKUP($B119,ROE[#All],E$1,FALSE)/100)</f>
        <v>3.3239520000000002E-2</v>
      </c>
      <c r="F119" s="14">
        <f>(1-VLOOKUP($B119,payoutRatio!$A$1:$P$141,F$1,FALSE)/100)*(VLOOKUP($B119,ROE[#All],F$1,FALSE)/100)</f>
        <v>2.4739199999999999E-2</v>
      </c>
      <c r="G119" s="14">
        <f>(1-VLOOKUP($B119,payoutRatio!$A$1:$P$141,G$1,FALSE)/100)*(VLOOKUP($B119,ROE[#All],G$1,FALSE)/100)</f>
        <v>5.3327339999999994E-2</v>
      </c>
      <c r="H119" s="14">
        <f>(1-VLOOKUP($B119,payoutRatio!$A$1:$P$141,H$1,FALSE)/100)*(VLOOKUP($B119,ROE[#All],H$1,FALSE)/100)</f>
        <v>3.6397289999999999E-2</v>
      </c>
      <c r="I119" s="14">
        <f>(1-VLOOKUP($B119,payoutRatio!$A$1:$P$141,I$1,FALSE)/100)*(VLOOKUP($B119,ROE[#All],I$1,FALSE)/100)</f>
        <v>4.6000919999999994E-2</v>
      </c>
      <c r="J119" s="14">
        <f>(1-VLOOKUP($B119,payoutRatio!$A$1:$P$141,J$1,FALSE)/100)*(VLOOKUP($B119,ROE[#All],J$1,FALSE)/100)</f>
        <v>4.1321500000000004E-2</v>
      </c>
      <c r="K119" s="14">
        <f>(1-VLOOKUP($B119,payoutRatio!$A$1:$P$141,K$1,FALSE)/100)*(VLOOKUP($B119,ROE[#All],K$1,FALSE)/100)</f>
        <v>4.5099299999999995E-2</v>
      </c>
      <c r="L119" s="14">
        <f>(1-VLOOKUP($B119,payoutRatio!$A$1:$P$141,L$1,FALSE)/100)*(VLOOKUP($B119,ROE[#All],L$1,FALSE)/100)</f>
        <v>7.5826799999999996E-3</v>
      </c>
      <c r="M119" s="14">
        <f>(1-VLOOKUP($B119,payoutRatio!$A$1:$P$141,M$1,FALSE)/100)*(VLOOKUP($B119,ROE[#All],M$1,FALSE)/100)</f>
        <v>4.7327279999999999E-2</v>
      </c>
      <c r="N119" s="14">
        <f>(1-VLOOKUP($B119,payoutRatio!$A$1:$P$141,N$1,FALSE)/100)*(VLOOKUP($B119,ROE[#All],N$1,FALSE)/100)</f>
        <v>4.5335609999999998E-2</v>
      </c>
      <c r="P119" s="21">
        <f t="shared" si="14"/>
        <v>3.8037063999999995E-2</v>
      </c>
      <c r="Q119" s="21">
        <f t="shared" si="15"/>
        <v>3.6172533333333362E-4</v>
      </c>
      <c r="R119" s="17" t="str">
        <f t="shared" si="17"/>
        <v>성장산업</v>
      </c>
      <c r="S119" s="17" t="str">
        <f t="shared" si="18"/>
        <v/>
      </c>
      <c r="T119" s="17" t="str">
        <f t="shared" si="19"/>
        <v>1%</v>
      </c>
    </row>
    <row r="120" spans="1:20" x14ac:dyDescent="0.2">
      <c r="A120" t="str">
        <f t="shared" si="16"/>
        <v/>
      </c>
      <c r="B120" t="s">
        <v>377</v>
      </c>
      <c r="C120" t="s">
        <v>42</v>
      </c>
      <c r="D120" s="14">
        <f>(1-VLOOKUP($B120,payoutRatio!$A$1:$P$141,D$1,FALSE)/100)*(VLOOKUP($B120,ROE[#All],D$1,FALSE)/100)</f>
        <v>8.5790369999999991E-2</v>
      </c>
      <c r="E120" s="14">
        <f>(1-VLOOKUP($B120,payoutRatio!$A$1:$P$141,E$1,FALSE)/100)*(VLOOKUP($B120,ROE[#All],E$1,FALSE)/100)</f>
        <v>0.13924405000000001</v>
      </c>
      <c r="F120" s="14">
        <f>(1-VLOOKUP($B120,payoutRatio!$A$1:$P$141,F$1,FALSE)/100)*(VLOOKUP($B120,ROE[#All],F$1,FALSE)/100)</f>
        <v>6.2947690000000001E-2</v>
      </c>
      <c r="G120" s="14">
        <f>(1-VLOOKUP($B120,payoutRatio!$A$1:$P$141,G$1,FALSE)/100)*(VLOOKUP($B120,ROE[#All],G$1,FALSE)/100)</f>
        <v>6.3710499999999989E-2</v>
      </c>
      <c r="H120" s="14">
        <f>(1-VLOOKUP($B120,payoutRatio!$A$1:$P$141,H$1,FALSE)/100)*(VLOOKUP($B120,ROE[#All],H$1,FALSE)/100)</f>
        <v>5.5169399999999993E-2</v>
      </c>
      <c r="I120" s="14">
        <f>(1-VLOOKUP($B120,payoutRatio!$A$1:$P$141,I$1,FALSE)/100)*(VLOOKUP($B120,ROE[#All],I$1,FALSE)/100)</f>
        <v>6.0583019999999994E-2</v>
      </c>
      <c r="J120" s="14">
        <f>(1-VLOOKUP($B120,payoutRatio!$A$1:$P$141,J$1,FALSE)/100)*(VLOOKUP($B120,ROE[#All],J$1,FALSE)/100)</f>
        <v>9.3795459999999997E-2</v>
      </c>
      <c r="K120" s="14">
        <f>(1-VLOOKUP($B120,payoutRatio!$A$1:$P$141,K$1,FALSE)/100)*(VLOOKUP($B120,ROE[#All],K$1,FALSE)/100)</f>
        <v>4.9785840000000005E-2</v>
      </c>
      <c r="L120" s="14">
        <f>(1-VLOOKUP($B120,payoutRatio!$A$1:$P$141,L$1,FALSE)/100)*(VLOOKUP($B120,ROE[#All],L$1,FALSE)/100)</f>
        <v>4.1641410000000004E-2</v>
      </c>
      <c r="M120" s="14">
        <f>(1-VLOOKUP($B120,payoutRatio!$A$1:$P$141,M$1,FALSE)/100)*(VLOOKUP($B120,ROE[#All],M$1,FALSE)/100)</f>
        <v>8.3041320000000002E-2</v>
      </c>
      <c r="N120" s="14">
        <f>(1-VLOOKUP($B120,payoutRatio!$A$1:$P$141,N$1,FALSE)/100)*(VLOOKUP($B120,ROE[#All],N$1,FALSE)/100)</f>
        <v>2.6716800000000002E-2</v>
      </c>
      <c r="P120" s="21">
        <f t="shared" si="14"/>
        <v>6.766354899999999E-2</v>
      </c>
      <c r="Q120" s="21">
        <f t="shared" si="15"/>
        <v>-5.8507486666666657E-3</v>
      </c>
      <c r="R120" s="17" t="str">
        <f t="shared" si="17"/>
        <v>성장산업</v>
      </c>
      <c r="S120" s="17" t="str">
        <f t="shared" si="18"/>
        <v/>
      </c>
      <c r="T120" s="17" t="str">
        <f t="shared" si="19"/>
        <v>1%</v>
      </c>
    </row>
    <row r="121" spans="1:20" x14ac:dyDescent="0.2">
      <c r="A121" t="str">
        <f t="shared" si="16"/>
        <v/>
      </c>
      <c r="B121" t="s">
        <v>379</v>
      </c>
      <c r="C121" t="s">
        <v>42</v>
      </c>
      <c r="D121" s="14">
        <f>(1-VLOOKUP($B121,payoutRatio!$A$1:$P$141,D$1,FALSE)/100)*(VLOOKUP($B121,ROE[#All],D$1,FALSE)/100)</f>
        <v>1.3873650000000001E-2</v>
      </c>
      <c r="E121" s="14">
        <f>(1-VLOOKUP($B121,payoutRatio!$A$1:$P$141,E$1,FALSE)/100)*(VLOOKUP($B121,ROE[#All],E$1,FALSE)/100)</f>
        <v>-1.2186340000000002E-2</v>
      </c>
      <c r="F121" s="14">
        <f>(1-VLOOKUP($B121,payoutRatio!$A$1:$P$141,F$1,FALSE)/100)*(VLOOKUP($B121,ROE[#All],F$1,FALSE)/100)</f>
        <v>-1.9869599999999999E-3</v>
      </c>
      <c r="G121" s="14">
        <f>(1-VLOOKUP($B121,payoutRatio!$A$1:$P$141,G$1,FALSE)/100)*(VLOOKUP($B121,ROE[#All],G$1,FALSE)/100)</f>
        <v>4.6682459999999995E-2</v>
      </c>
      <c r="H121" s="14">
        <f>(1-VLOOKUP($B121,payoutRatio!$A$1:$P$141,H$1,FALSE)/100)*(VLOOKUP($B121,ROE[#All],H$1,FALSE)/100)</f>
        <v>3.1651109999999996E-2</v>
      </c>
      <c r="I121" s="14">
        <f>(1-VLOOKUP($B121,payoutRatio!$A$1:$P$141,I$1,FALSE)/100)*(VLOOKUP($B121,ROE[#All],I$1,FALSE)/100)</f>
        <v>4.8818279999999999E-2</v>
      </c>
      <c r="J121" s="14">
        <f>(1-VLOOKUP($B121,payoutRatio!$A$1:$P$141,J$1,FALSE)/100)*(VLOOKUP($B121,ROE[#All],J$1,FALSE)/100)</f>
        <v>2.0657999999999999E-2</v>
      </c>
      <c r="K121" s="14">
        <f>(1-VLOOKUP($B121,payoutRatio!$A$1:$P$141,K$1,FALSE)/100)*(VLOOKUP($B121,ROE[#All],K$1,FALSE)/100)</f>
        <v>4.4513280000000002E-2</v>
      </c>
      <c r="L121" s="14">
        <f>(1-VLOOKUP($B121,payoutRatio!$A$1:$P$141,L$1,FALSE)/100)*(VLOOKUP($B121,ROE[#All],L$1,FALSE)/100)</f>
        <v>-3.267283E-2</v>
      </c>
      <c r="M121" s="14">
        <f>(1-VLOOKUP($B121,payoutRatio!$A$1:$P$141,M$1,FALSE)/100)*(VLOOKUP($B121,ROE[#All],M$1,FALSE)/100)</f>
        <v>1.54679E-2</v>
      </c>
      <c r="N121" s="14">
        <f>(1-VLOOKUP($B121,payoutRatio!$A$1:$P$141,N$1,FALSE)/100)*(VLOOKUP($B121,ROE[#All],N$1,FALSE)/100)</f>
        <v>2.0736249999999998E-2</v>
      </c>
      <c r="P121" s="21">
        <f t="shared" si="14"/>
        <v>1.8168115000000002E-2</v>
      </c>
      <c r="Q121" s="21">
        <f t="shared" si="15"/>
        <v>1.9477036363636395E-4</v>
      </c>
      <c r="R121" s="17" t="str">
        <f t="shared" si="17"/>
        <v>성장산업</v>
      </c>
      <c r="S121" s="17" t="str">
        <f t="shared" si="18"/>
        <v/>
      </c>
      <c r="T121" s="17" t="str">
        <f t="shared" si="19"/>
        <v>1%</v>
      </c>
    </row>
    <row r="122" spans="1:20" x14ac:dyDescent="0.2">
      <c r="A122" t="str">
        <f t="shared" si="16"/>
        <v/>
      </c>
      <c r="B122" t="s">
        <v>381</v>
      </c>
      <c r="C122" t="s">
        <v>42</v>
      </c>
      <c r="D122" s="14">
        <f>(1-VLOOKUP($B122,payoutRatio!$A$1:$P$141,D$1,FALSE)/100)*(VLOOKUP($B122,ROE[#All],D$1,FALSE)/100)</f>
        <v>9.3277139999999995E-2</v>
      </c>
      <c r="E122" s="14">
        <f>(1-VLOOKUP($B122,payoutRatio!$A$1:$P$141,E$1,FALSE)/100)*(VLOOKUP($B122,ROE[#All],E$1,FALSE)/100)</f>
        <v>0.10770911999999999</v>
      </c>
      <c r="F122" s="14">
        <f>(1-VLOOKUP($B122,payoutRatio!$A$1:$P$141,F$1,FALSE)/100)*(VLOOKUP($B122,ROE[#All],F$1,FALSE)/100)</f>
        <v>6.608E-2</v>
      </c>
      <c r="G122" s="14">
        <f>(1-VLOOKUP($B122,payoutRatio!$A$1:$P$141,G$1,FALSE)/100)*(VLOOKUP($B122,ROE[#All],G$1,FALSE)/100)</f>
        <v>9.7339019999999998E-2</v>
      </c>
      <c r="H122" s="14">
        <f>(1-VLOOKUP($B122,payoutRatio!$A$1:$P$141,H$1,FALSE)/100)*(VLOOKUP($B122,ROE[#All],H$1,FALSE)/100)</f>
        <v>0.10059758000000001</v>
      </c>
      <c r="I122" s="14">
        <f>(1-VLOOKUP($B122,payoutRatio!$A$1:$P$141,I$1,FALSE)/100)*(VLOOKUP($B122,ROE[#All],I$1,FALSE)/100)</f>
        <v>8.6156640000000007E-2</v>
      </c>
      <c r="J122" s="14">
        <f>(1-VLOOKUP($B122,payoutRatio!$A$1:$P$141,J$1,FALSE)/100)*(VLOOKUP($B122,ROE[#All],J$1,FALSE)/100)</f>
        <v>7.3792960000000005E-2</v>
      </c>
      <c r="K122" s="14">
        <f>(1-VLOOKUP($B122,payoutRatio!$A$1:$P$141,K$1,FALSE)/100)*(VLOOKUP($B122,ROE[#All],K$1,FALSE)/100)</f>
        <v>7.801464000000001E-2</v>
      </c>
      <c r="L122" s="14">
        <f>(1-VLOOKUP($B122,payoutRatio!$A$1:$P$141,L$1,FALSE)/100)*(VLOOKUP($B122,ROE[#All],L$1,FALSE)/100)</f>
        <v>4.4006940000000001E-2</v>
      </c>
      <c r="M122" s="14">
        <f>(1-VLOOKUP($B122,payoutRatio!$A$1:$P$141,M$1,FALSE)/100)*(VLOOKUP($B122,ROE[#All],M$1,FALSE)/100)</f>
        <v>8.7278399999999992E-2</v>
      </c>
      <c r="N122" s="14">
        <f>(1-VLOOKUP($B122,payoutRatio!$A$1:$P$141,N$1,FALSE)/100)*(VLOOKUP($B122,ROE[#All],N$1,FALSE)/100)</f>
        <v>0.10852704000000001</v>
      </c>
      <c r="P122" s="21">
        <f t="shared" si="14"/>
        <v>8.4950233999999999E-2</v>
      </c>
      <c r="Q122" s="21">
        <f t="shared" si="15"/>
        <v>-1.1577140606060603E-3</v>
      </c>
      <c r="R122" s="17" t="str">
        <f t="shared" si="17"/>
        <v>성장산업</v>
      </c>
      <c r="S122" s="17" t="str">
        <f t="shared" si="18"/>
        <v/>
      </c>
      <c r="T122" s="17" t="str">
        <f t="shared" si="19"/>
        <v>1%</v>
      </c>
    </row>
    <row r="123" spans="1:20" x14ac:dyDescent="0.2">
      <c r="A123" t="str">
        <f t="shared" si="16"/>
        <v/>
      </c>
      <c r="B123" t="s">
        <v>383</v>
      </c>
      <c r="C123" t="s">
        <v>42</v>
      </c>
      <c r="D123" s="14">
        <f>(1-VLOOKUP($B123,payoutRatio!$A$1:$P$141,D$1,FALSE)/100)*(VLOOKUP($B123,ROE[#All],D$1,FALSE)/100)</f>
        <v>1.4453230000000001E-2</v>
      </c>
      <c r="E123" s="14">
        <f>(1-VLOOKUP($B123,payoutRatio!$A$1:$P$141,E$1,FALSE)/100)*(VLOOKUP($B123,ROE[#All],E$1,FALSE)/100)</f>
        <v>-1.489036E-2</v>
      </c>
      <c r="F123" s="14">
        <f>(1-VLOOKUP($B123,payoutRatio!$A$1:$P$141,F$1,FALSE)/100)*(VLOOKUP($B123,ROE[#All],F$1,FALSE)/100)</f>
        <v>-1.444149E-2</v>
      </c>
      <c r="G123" s="14">
        <f>(1-VLOOKUP($B123,payoutRatio!$A$1:$P$141,G$1,FALSE)/100)*(VLOOKUP($B123,ROE[#All],G$1,FALSE)/100)</f>
        <v>-7.0527199999999998E-2</v>
      </c>
      <c r="H123" s="14">
        <f>(1-VLOOKUP($B123,payoutRatio!$A$1:$P$141,H$1,FALSE)/100)*(VLOOKUP($B123,ROE[#All],H$1,FALSE)/100)</f>
        <v>-2.3134659999999998E-2</v>
      </c>
      <c r="I123" s="14">
        <f>(1-VLOOKUP($B123,payoutRatio!$A$1:$P$141,I$1,FALSE)/100)*(VLOOKUP($B123,ROE[#All],I$1,FALSE)/100)</f>
        <v>-3.0580879999999998E-2</v>
      </c>
      <c r="J123" s="14">
        <f>(1-VLOOKUP($B123,payoutRatio!$A$1:$P$141,J$1,FALSE)/100)*(VLOOKUP($B123,ROE[#All],J$1,FALSE)/100)</f>
        <v>-9.5583599999999991E-2</v>
      </c>
      <c r="K123" s="14">
        <f>(1-VLOOKUP($B123,payoutRatio!$A$1:$P$141,K$1,FALSE)/100)*(VLOOKUP($B123,ROE[#All],K$1,FALSE)/100)</f>
        <v>-8.4037799999999996E-2</v>
      </c>
      <c r="L123" s="14">
        <f>(1-VLOOKUP($B123,payoutRatio!$A$1:$P$141,L$1,FALSE)/100)*(VLOOKUP($B123,ROE[#All],L$1,FALSE)/100)</f>
        <v>-0.5272</v>
      </c>
      <c r="M123" s="14">
        <f>(1-VLOOKUP($B123,payoutRatio!$A$1:$P$141,M$1,FALSE)/100)*(VLOOKUP($B123,ROE[#All],M$1,FALSE)/100)</f>
        <v>-0.20545332000000002</v>
      </c>
      <c r="N123" s="14">
        <f>(1-VLOOKUP($B123,payoutRatio!$A$1:$P$141,N$1,FALSE)/100)*(VLOOKUP($B123,ROE[#All],N$1,FALSE)/100)</f>
        <v>-0.21340000000000001</v>
      </c>
      <c r="P123" s="21">
        <f t="shared" si="14"/>
        <v>-0.12792493099999999</v>
      </c>
      <c r="Q123" s="21">
        <f t="shared" si="15"/>
        <v>-3.4271186121212126E-2</v>
      </c>
      <c r="R123" s="17" t="str">
        <f t="shared" si="17"/>
        <v>사양산업</v>
      </c>
      <c r="S123" s="17" t="str">
        <f t="shared" si="18"/>
        <v/>
      </c>
      <c r="T123" s="17" t="str">
        <f t="shared" si="19"/>
        <v>0%</v>
      </c>
    </row>
    <row r="124" spans="1:20" x14ac:dyDescent="0.2">
      <c r="A124" t="str">
        <f t="shared" si="16"/>
        <v/>
      </c>
      <c r="B124" t="s">
        <v>385</v>
      </c>
      <c r="C124" t="s">
        <v>42</v>
      </c>
      <c r="D124" s="14">
        <f>(1-VLOOKUP($B124,payoutRatio!$A$1:$P$141,D$1,FALSE)/100)*(VLOOKUP($B124,ROE[#All],D$1,FALSE)/100)</f>
        <v>8.5628400000000007E-2</v>
      </c>
      <c r="E124" s="14">
        <f>(1-VLOOKUP($B124,payoutRatio!$A$1:$P$141,E$1,FALSE)/100)*(VLOOKUP($B124,ROE[#All],E$1,FALSE)/100)</f>
        <v>8.3204199999999992E-2</v>
      </c>
      <c r="F124" s="14">
        <f>(1-VLOOKUP($B124,payoutRatio!$A$1:$P$141,F$1,FALSE)/100)*(VLOOKUP($B124,ROE[#All],F$1,FALSE)/100)</f>
        <v>6.8218920000000002E-2</v>
      </c>
      <c r="G124" s="14">
        <f>(1-VLOOKUP($B124,payoutRatio!$A$1:$P$141,G$1,FALSE)/100)*(VLOOKUP($B124,ROE[#All],G$1,FALSE)/100)</f>
        <v>8.3172600000000013E-2</v>
      </c>
      <c r="H124" s="14">
        <f>(1-VLOOKUP($B124,payoutRatio!$A$1:$P$141,H$1,FALSE)/100)*(VLOOKUP($B124,ROE[#All],H$1,FALSE)/100)</f>
        <v>5.698665E-2</v>
      </c>
      <c r="I124" s="14">
        <f>(1-VLOOKUP($B124,payoutRatio!$A$1:$P$141,I$1,FALSE)/100)*(VLOOKUP($B124,ROE[#All],I$1,FALSE)/100)</f>
        <v>0.10368306000000002</v>
      </c>
      <c r="J124" s="14">
        <f>(1-VLOOKUP($B124,payoutRatio!$A$1:$P$141,J$1,FALSE)/100)*(VLOOKUP($B124,ROE[#All],J$1,FALSE)/100)</f>
        <v>2.5604080000000008E-2</v>
      </c>
      <c r="K124" s="14">
        <f>(1-VLOOKUP($B124,payoutRatio!$A$1:$P$141,K$1,FALSE)/100)*(VLOOKUP($B124,ROE[#All],K$1,FALSE)/100)</f>
        <v>4.6020850000000002E-2</v>
      </c>
      <c r="L124" s="14">
        <f>(1-VLOOKUP($B124,payoutRatio!$A$1:$P$141,L$1,FALSE)/100)*(VLOOKUP($B124,ROE[#All],L$1,FALSE)/100)</f>
        <v>7.2826499999999988E-2</v>
      </c>
      <c r="M124" s="14">
        <f>(1-VLOOKUP($B124,payoutRatio!$A$1:$P$141,M$1,FALSE)/100)*(VLOOKUP($B124,ROE[#All],M$1,FALSE)/100)</f>
        <v>4.5306870000000006E-2</v>
      </c>
      <c r="N124" s="14">
        <f>(1-VLOOKUP($B124,payoutRatio!$A$1:$P$141,N$1,FALSE)/100)*(VLOOKUP($B124,ROE[#All],N$1,FALSE)/100)</f>
        <v>5.6015040000000002E-2</v>
      </c>
      <c r="P124" s="21">
        <f t="shared" si="14"/>
        <v>6.4103877000000004E-2</v>
      </c>
      <c r="Q124" s="21">
        <f t="shared" si="15"/>
        <v>-3.4411737575757574E-3</v>
      </c>
      <c r="R124" s="17" t="str">
        <f t="shared" si="17"/>
        <v>성장산업</v>
      </c>
      <c r="S124" s="17" t="str">
        <f t="shared" si="18"/>
        <v/>
      </c>
      <c r="T124" s="17" t="str">
        <f t="shared" si="19"/>
        <v>1%</v>
      </c>
    </row>
    <row r="125" spans="1:20" x14ac:dyDescent="0.2">
      <c r="A125" t="str">
        <f t="shared" si="16"/>
        <v/>
      </c>
      <c r="B125" t="s">
        <v>387</v>
      </c>
      <c r="C125" t="s">
        <v>42</v>
      </c>
      <c r="D125" s="14">
        <f>(1-VLOOKUP($B125,payoutRatio!$A$1:$P$141,D$1,FALSE)/100)*(VLOOKUP($B125,ROE[#All],D$1,FALSE)/100)</f>
        <v>-2.10779E-2</v>
      </c>
      <c r="E125" s="14">
        <f>(1-VLOOKUP($B125,payoutRatio!$A$1:$P$141,E$1,FALSE)/100)*(VLOOKUP($B125,ROE[#All],E$1,FALSE)/100)</f>
        <v>-6.7381499999999997E-2</v>
      </c>
      <c r="F125" s="14">
        <f>(1-VLOOKUP($B125,payoutRatio!$A$1:$P$141,F$1,FALSE)/100)*(VLOOKUP($B125,ROE[#All],F$1,FALSE)/100)</f>
        <v>-3.3248600000000003E-2</v>
      </c>
      <c r="G125" s="14">
        <f>(1-VLOOKUP($B125,payoutRatio!$A$1:$P$141,G$1,FALSE)/100)*(VLOOKUP($B125,ROE[#All],G$1,FALSE)/100)</f>
        <v>4.3406999999999994E-2</v>
      </c>
      <c r="H125" s="14">
        <f>(1-VLOOKUP($B125,payoutRatio!$A$1:$P$141,H$1,FALSE)/100)*(VLOOKUP($B125,ROE[#All],H$1,FALSE)/100)</f>
        <v>2.024478E-2</v>
      </c>
      <c r="I125" s="14">
        <f>(1-VLOOKUP($B125,payoutRatio!$A$1:$P$141,I$1,FALSE)/100)*(VLOOKUP($B125,ROE[#All],I$1,FALSE)/100)</f>
        <v>4.1610560000000005E-2</v>
      </c>
      <c r="J125" s="14">
        <f>(1-VLOOKUP($B125,payoutRatio!$A$1:$P$141,J$1,FALSE)/100)*(VLOOKUP($B125,ROE[#All],J$1,FALSE)/100)</f>
        <v>1.8150700000000002E-2</v>
      </c>
      <c r="K125" s="14">
        <f>(1-VLOOKUP($B125,payoutRatio!$A$1:$P$141,K$1,FALSE)/100)*(VLOOKUP($B125,ROE[#All],K$1,FALSE)/100)</f>
        <v>5.5182009999999997E-2</v>
      </c>
      <c r="L125" s="14">
        <f>(1-VLOOKUP($B125,payoutRatio!$A$1:$P$141,L$1,FALSE)/100)*(VLOOKUP($B125,ROE[#All],L$1,FALSE)/100)</f>
        <v>-3.2865630000000007E-2</v>
      </c>
      <c r="M125" s="14">
        <f>(1-VLOOKUP($B125,payoutRatio!$A$1:$P$141,M$1,FALSE)/100)*(VLOOKUP($B125,ROE[#All],M$1,FALSE)/100)</f>
        <v>2.5085E-2</v>
      </c>
      <c r="N125" s="14">
        <f>(1-VLOOKUP($B125,payoutRatio!$A$1:$P$141,N$1,FALSE)/100)*(VLOOKUP($B125,ROE[#All],N$1,FALSE)/100)</f>
        <v>2.7225450000000002E-2</v>
      </c>
      <c r="P125" s="21">
        <f t="shared" si="14"/>
        <v>9.7409769999999979E-3</v>
      </c>
      <c r="Q125" s="21">
        <f t="shared" si="15"/>
        <v>5.8168874545454548E-3</v>
      </c>
      <c r="R125" s="17" t="str">
        <f t="shared" si="17"/>
        <v>성장산업</v>
      </c>
      <c r="S125" s="17" t="str">
        <f t="shared" si="18"/>
        <v/>
      </c>
      <c r="T125" s="17" t="str">
        <f t="shared" si="19"/>
        <v>1%</v>
      </c>
    </row>
    <row r="126" spans="1:20" x14ac:dyDescent="0.2">
      <c r="A126" t="str">
        <f t="shared" si="16"/>
        <v/>
      </c>
      <c r="B126" t="s">
        <v>389</v>
      </c>
      <c r="C126" t="s">
        <v>42</v>
      </c>
      <c r="D126" s="14">
        <f>(1-VLOOKUP($B126,payoutRatio!$A$1:$P$141,D$1,FALSE)/100)*(VLOOKUP($B126,ROE[#All],D$1,FALSE)/100)</f>
        <v>3.5457900000000001E-2</v>
      </c>
      <c r="E126" s="14">
        <f>(1-VLOOKUP($B126,payoutRatio!$A$1:$P$141,E$1,FALSE)/100)*(VLOOKUP($B126,ROE[#All],E$1,FALSE)/100)</f>
        <v>5.6247169999999992E-2</v>
      </c>
      <c r="F126" s="14">
        <f>(1-VLOOKUP($B126,payoutRatio!$A$1:$P$141,F$1,FALSE)/100)*(VLOOKUP($B126,ROE[#All],F$1,FALSE)/100)</f>
        <v>6.6088259999999996E-2</v>
      </c>
      <c r="G126" s="14">
        <f>(1-VLOOKUP($B126,payoutRatio!$A$1:$P$141,G$1,FALSE)/100)*(VLOOKUP($B126,ROE[#All],G$1,FALSE)/100)</f>
        <v>6.0911040000000007E-2</v>
      </c>
      <c r="H126" s="14">
        <f>(1-VLOOKUP($B126,payoutRatio!$A$1:$P$141,H$1,FALSE)/100)*(VLOOKUP($B126,ROE[#All],H$1,FALSE)/100)</f>
        <v>3.4904999999999999E-2</v>
      </c>
      <c r="I126" s="14">
        <f>(1-VLOOKUP($B126,payoutRatio!$A$1:$P$141,I$1,FALSE)/100)*(VLOOKUP($B126,ROE[#All],I$1,FALSE)/100)</f>
        <v>3.1368800000000002E-2</v>
      </c>
      <c r="J126" s="14">
        <f>(1-VLOOKUP($B126,payoutRatio!$A$1:$P$141,J$1,FALSE)/100)*(VLOOKUP($B126,ROE[#All],J$1,FALSE)/100)</f>
        <v>5.1091739999999997E-2</v>
      </c>
      <c r="K126" s="14">
        <f>(1-VLOOKUP($B126,payoutRatio!$A$1:$P$141,K$1,FALSE)/100)*(VLOOKUP($B126,ROE[#All],K$1,FALSE)/100)</f>
        <v>4.3198399999999998E-2</v>
      </c>
      <c r="L126" s="14">
        <f>(1-VLOOKUP($B126,payoutRatio!$A$1:$P$141,L$1,FALSE)/100)*(VLOOKUP($B126,ROE[#All],L$1,FALSE)/100)</f>
        <v>3.2602500000000006E-2</v>
      </c>
      <c r="M126" s="14">
        <f>(1-VLOOKUP($B126,payoutRatio!$A$1:$P$141,M$1,FALSE)/100)*(VLOOKUP($B126,ROE[#All],M$1,FALSE)/100)</f>
        <v>6.7494700000000005E-2</v>
      </c>
      <c r="N126" s="14">
        <f>(1-VLOOKUP($B126,payoutRatio!$A$1:$P$141,N$1,FALSE)/100)*(VLOOKUP($B126,ROE[#All],N$1,FALSE)/100)</f>
        <v>8.0399039999999991E-2</v>
      </c>
      <c r="P126" s="21">
        <f t="shared" si="14"/>
        <v>5.2430665000000001E-2</v>
      </c>
      <c r="Q126" s="21">
        <f t="shared" si="15"/>
        <v>7.8952939393939355E-4</v>
      </c>
      <c r="R126" s="17" t="str">
        <f t="shared" si="17"/>
        <v>성장산업</v>
      </c>
      <c r="S126" s="17" t="str">
        <f t="shared" si="18"/>
        <v/>
      </c>
      <c r="T126" s="17" t="str">
        <f t="shared" si="19"/>
        <v>1%</v>
      </c>
    </row>
    <row r="127" spans="1:20" x14ac:dyDescent="0.2">
      <c r="A127" t="str">
        <f t="shared" si="16"/>
        <v/>
      </c>
      <c r="B127" t="s">
        <v>35</v>
      </c>
      <c r="C127" t="s">
        <v>42</v>
      </c>
      <c r="D127" s="14">
        <f>(1-VLOOKUP($B127,payoutRatio!$A$1:$P$141,D$1,FALSE)/100)*(VLOOKUP($B127,ROE[#All],D$1,FALSE)/100)</f>
        <v>-7.8694699999999999E-3</v>
      </c>
      <c r="E127" s="14">
        <f>(1-VLOOKUP($B127,payoutRatio!$A$1:$P$141,E$1,FALSE)/100)*(VLOOKUP($B127,ROE[#All],E$1,FALSE)/100)</f>
        <v>1.8688799999999998E-2</v>
      </c>
      <c r="F127" s="14">
        <f>(1-VLOOKUP($B127,payoutRatio!$A$1:$P$141,F$1,FALSE)/100)*(VLOOKUP($B127,ROE[#All],F$1,FALSE)/100)</f>
        <v>4.812106E-2</v>
      </c>
      <c r="G127" s="14">
        <f>(1-VLOOKUP($B127,payoutRatio!$A$1:$P$141,G$1,FALSE)/100)*(VLOOKUP($B127,ROE[#All],G$1,FALSE)/100)</f>
        <v>4.4617949999999997E-2</v>
      </c>
      <c r="H127" s="14">
        <f>(1-VLOOKUP($B127,payoutRatio!$A$1:$P$141,H$1,FALSE)/100)*(VLOOKUP($B127,ROE[#All],H$1,FALSE)/100)</f>
        <v>3.1497089999999998E-2</v>
      </c>
      <c r="I127" s="14">
        <f>(1-VLOOKUP($B127,payoutRatio!$A$1:$P$141,I$1,FALSE)/100)*(VLOOKUP($B127,ROE[#All],I$1,FALSE)/100)</f>
        <v>2.9786099999999996E-2</v>
      </c>
      <c r="J127" s="14">
        <f>(1-VLOOKUP($B127,payoutRatio!$A$1:$P$141,J$1,FALSE)/100)*(VLOOKUP($B127,ROE[#All],J$1,FALSE)/100)</f>
        <v>3.7129950000000002E-2</v>
      </c>
      <c r="K127" s="14">
        <f>(1-VLOOKUP($B127,payoutRatio!$A$1:$P$141,K$1,FALSE)/100)*(VLOOKUP($B127,ROE[#All],K$1,FALSE)/100)</f>
        <v>7.9139899999999999E-2</v>
      </c>
      <c r="L127" s="14">
        <f>(1-VLOOKUP($B127,payoutRatio!$A$1:$P$141,L$1,FALSE)/100)*(VLOOKUP($B127,ROE[#All],L$1,FALSE)/100)</f>
        <v>3.7940000000000005E-3</v>
      </c>
      <c r="M127" s="14">
        <f>(1-VLOOKUP($B127,payoutRatio!$A$1:$P$141,M$1,FALSE)/100)*(VLOOKUP($B127,ROE[#All],M$1,FALSE)/100)</f>
        <v>5.2339489999999995E-2</v>
      </c>
      <c r="N127" s="14">
        <f>(1-VLOOKUP($B127,payoutRatio!$A$1:$P$141,N$1,FALSE)/100)*(VLOOKUP($B127,ROE[#All],N$1,FALSE)/100)</f>
        <v>6.9261759999999992E-2</v>
      </c>
      <c r="P127" s="21">
        <f t="shared" si="14"/>
        <v>4.143761E-2</v>
      </c>
      <c r="Q127" s="21">
        <f t="shared" si="15"/>
        <v>2.6111404848484839E-3</v>
      </c>
      <c r="R127" s="17" t="str">
        <f t="shared" si="17"/>
        <v>성장산업</v>
      </c>
      <c r="S127" s="17" t="str">
        <f t="shared" si="18"/>
        <v/>
      </c>
      <c r="T127" s="17" t="str">
        <f t="shared" si="19"/>
        <v>1%</v>
      </c>
    </row>
    <row r="128" spans="1:20" x14ac:dyDescent="0.2">
      <c r="A128" t="str">
        <f t="shared" si="16"/>
        <v/>
      </c>
      <c r="B128" t="s">
        <v>36</v>
      </c>
      <c r="C128" t="s">
        <v>42</v>
      </c>
      <c r="D128" s="14">
        <f>(1-VLOOKUP($B128,payoutRatio!$A$1:$P$141,D$1,FALSE)/100)*(VLOOKUP($B128,ROE[#All],D$1,FALSE)/100)</f>
        <v>6.7767699999999997E-3</v>
      </c>
      <c r="E128" s="14">
        <f>(1-VLOOKUP($B128,payoutRatio!$A$1:$P$141,E$1,FALSE)/100)*(VLOOKUP($B128,ROE[#All],E$1,FALSE)/100)</f>
        <v>-8.0400999999999997E-3</v>
      </c>
      <c r="F128" s="14">
        <f>(1-VLOOKUP($B128,payoutRatio!$A$1:$P$141,F$1,FALSE)/100)*(VLOOKUP($B128,ROE[#All],F$1,FALSE)/100)</f>
        <v>3.5728559999999993E-2</v>
      </c>
      <c r="G128" s="14">
        <f>(1-VLOOKUP($B128,payoutRatio!$A$1:$P$141,G$1,FALSE)/100)*(VLOOKUP($B128,ROE[#All],G$1,FALSE)/100)</f>
        <v>2.1297599999999996E-2</v>
      </c>
      <c r="H128" s="14">
        <f>(1-VLOOKUP($B128,payoutRatio!$A$1:$P$141,H$1,FALSE)/100)*(VLOOKUP($B128,ROE[#All],H$1,FALSE)/100)</f>
        <v>2.7160559999999993E-2</v>
      </c>
      <c r="I128" s="14">
        <f>(1-VLOOKUP($B128,payoutRatio!$A$1:$P$141,I$1,FALSE)/100)*(VLOOKUP($B128,ROE[#All],I$1,FALSE)/100)</f>
        <v>1.394168E-2</v>
      </c>
      <c r="J128" s="14">
        <f>(1-VLOOKUP($B128,payoutRatio!$A$1:$P$141,J$1,FALSE)/100)*(VLOOKUP($B128,ROE[#All],J$1,FALSE)/100)</f>
        <v>2.779123E-2</v>
      </c>
      <c r="K128" s="14">
        <f>(1-VLOOKUP($B128,payoutRatio!$A$1:$P$141,K$1,FALSE)/100)*(VLOOKUP($B128,ROE[#All],K$1,FALSE)/100)</f>
        <v>1.5265919999999999E-2</v>
      </c>
      <c r="L128" s="14">
        <f>(1-VLOOKUP($B128,payoutRatio!$A$1:$P$141,L$1,FALSE)/100)*(VLOOKUP($B128,ROE[#All],L$1,FALSE)/100)</f>
        <v>-1.8092480000000001E-2</v>
      </c>
      <c r="M128" s="14">
        <f>(1-VLOOKUP($B128,payoutRatio!$A$1:$P$141,M$1,FALSE)/100)*(VLOOKUP($B128,ROE[#All],M$1,FALSE)/100)</f>
        <v>3.2873640000000003E-2</v>
      </c>
      <c r="N128" s="14">
        <f>(1-VLOOKUP($B128,payoutRatio!$A$1:$P$141,N$1,FALSE)/100)*(VLOOKUP($B128,ROE[#All],N$1,FALSE)/100)</f>
        <v>6.3480099999999998E-2</v>
      </c>
      <c r="P128" s="21">
        <f t="shared" si="14"/>
        <v>2.1140671E-2</v>
      </c>
      <c r="Q128" s="21">
        <f t="shared" si="15"/>
        <v>2.4540156969696967E-3</v>
      </c>
      <c r="R128" s="17" t="str">
        <f t="shared" si="17"/>
        <v>성장산업</v>
      </c>
      <c r="S128" s="17" t="str">
        <f t="shared" si="18"/>
        <v/>
      </c>
      <c r="T128" s="17" t="str">
        <f t="shared" si="19"/>
        <v>1%</v>
      </c>
    </row>
    <row r="129" spans="1:22" x14ac:dyDescent="0.2">
      <c r="A129" t="str">
        <f t="shared" si="16"/>
        <v/>
      </c>
      <c r="B129" t="s">
        <v>37</v>
      </c>
      <c r="C129" t="s">
        <v>42</v>
      </c>
      <c r="D129" s="14">
        <f>(1-VLOOKUP($B129,payoutRatio!$A$1:$P$141,D$1,FALSE)/100)*(VLOOKUP($B129,ROE[#All],D$1,FALSE)/100)</f>
        <v>1.202056E-2</v>
      </c>
      <c r="E129" s="14">
        <f>(1-VLOOKUP($B129,payoutRatio!$A$1:$P$141,E$1,FALSE)/100)*(VLOOKUP($B129,ROE[#All],E$1,FALSE)/100)</f>
        <v>0.10990195999999999</v>
      </c>
      <c r="F129" s="14">
        <f>(1-VLOOKUP($B129,payoutRatio!$A$1:$P$141,F$1,FALSE)/100)*(VLOOKUP($B129,ROE[#All],F$1,FALSE)/100)</f>
        <v>0.10926000000000001</v>
      </c>
      <c r="G129" s="14">
        <f>(1-VLOOKUP($B129,payoutRatio!$A$1:$P$141,G$1,FALSE)/100)*(VLOOKUP($B129,ROE[#All],G$1,FALSE)/100)</f>
        <v>9.594575000000001E-2</v>
      </c>
      <c r="H129" s="14">
        <f>(1-VLOOKUP($B129,payoutRatio!$A$1:$P$141,H$1,FALSE)/100)*(VLOOKUP($B129,ROE[#All],H$1,FALSE)/100)</f>
        <v>0.11071647999999999</v>
      </c>
      <c r="I129" s="14">
        <f>(1-VLOOKUP($B129,payoutRatio!$A$1:$P$141,I$1,FALSE)/100)*(VLOOKUP($B129,ROE[#All],I$1,FALSE)/100)</f>
        <v>0.10863130999999999</v>
      </c>
      <c r="J129" s="14">
        <f>(1-VLOOKUP($B129,payoutRatio!$A$1:$P$141,J$1,FALSE)/100)*(VLOOKUP($B129,ROE[#All],J$1,FALSE)/100)</f>
        <v>5.2572240000000013E-2</v>
      </c>
      <c r="K129" s="14">
        <f>(1-VLOOKUP($B129,payoutRatio!$A$1:$P$141,K$1,FALSE)/100)*(VLOOKUP($B129,ROE[#All],K$1,FALSE)/100)</f>
        <v>7.1102500000000013E-2</v>
      </c>
      <c r="L129" s="14">
        <f>(1-VLOOKUP($B129,payoutRatio!$A$1:$P$141,L$1,FALSE)/100)*(VLOOKUP($B129,ROE[#All],L$1,FALSE)/100)</f>
        <v>5.0120699999999997E-2</v>
      </c>
      <c r="M129" s="14">
        <f>(1-VLOOKUP($B129,payoutRatio!$A$1:$P$141,M$1,FALSE)/100)*(VLOOKUP($B129,ROE[#All],M$1,FALSE)/100)</f>
        <v>6.6594659999999986E-2</v>
      </c>
      <c r="N129" s="14">
        <f>(1-VLOOKUP($B129,payoutRatio!$A$1:$P$141,N$1,FALSE)/100)*(VLOOKUP($B129,ROE[#All],N$1,FALSE)/100)</f>
        <v>7.8898560000000006E-2</v>
      </c>
      <c r="P129" s="21">
        <f t="shared" si="14"/>
        <v>8.5374415999999995E-2</v>
      </c>
      <c r="Q129" s="21">
        <f t="shared" si="15"/>
        <v>-5.9497832727272741E-3</v>
      </c>
      <c r="R129" s="17" t="str">
        <f t="shared" si="17"/>
        <v>성장산업</v>
      </c>
      <c r="S129" s="17" t="str">
        <f t="shared" si="18"/>
        <v/>
      </c>
      <c r="T129" s="17" t="str">
        <f t="shared" si="19"/>
        <v>1%</v>
      </c>
    </row>
    <row r="130" spans="1:22" x14ac:dyDescent="0.2">
      <c r="A130" t="str">
        <f t="shared" si="16"/>
        <v/>
      </c>
      <c r="B130" t="s">
        <v>38</v>
      </c>
      <c r="C130" t="s">
        <v>42</v>
      </c>
      <c r="D130" s="14">
        <f>(1-VLOOKUP($B130,payoutRatio!$A$1:$P$141,D$1,FALSE)/100)*(VLOOKUP($B130,ROE[#All],D$1,FALSE)/100)</f>
        <v>-0.34527996</v>
      </c>
      <c r="E130" s="14">
        <f>(1-VLOOKUP($B130,payoutRatio!$A$1:$P$141,E$1,FALSE)/100)*(VLOOKUP($B130,ROE[#All],E$1,FALSE)/100)</f>
        <v>-0.25278719999999993</v>
      </c>
      <c r="F130" s="14">
        <f>(1-VLOOKUP($B130,payoutRatio!$A$1:$P$141,F$1,FALSE)/100)*(VLOOKUP($B130,ROE[#All],F$1,FALSE)/100)</f>
        <v>-2.3147200000000003E-2</v>
      </c>
      <c r="G130" s="14">
        <f>(1-VLOOKUP($B130,payoutRatio!$A$1:$P$141,G$1,FALSE)/100)*(VLOOKUP($B130,ROE[#All],G$1,FALSE)/100)</f>
        <v>-1.8604079999999999E-2</v>
      </c>
      <c r="H130" s="14">
        <f>(1-VLOOKUP($B130,payoutRatio!$A$1:$P$141,H$1,FALSE)/100)*(VLOOKUP($B130,ROE[#All],H$1,FALSE)/100)</f>
        <v>4.7314799999999997E-3</v>
      </c>
      <c r="I130" s="14">
        <f>(1-VLOOKUP($B130,payoutRatio!$A$1:$P$141,I$1,FALSE)/100)*(VLOOKUP($B130,ROE[#All],I$1,FALSE)/100)</f>
        <v>1.3776360000000001E-2</v>
      </c>
      <c r="J130" s="14">
        <f>(1-VLOOKUP($B130,payoutRatio!$A$1:$P$141,J$1,FALSE)/100)*(VLOOKUP($B130,ROE[#All],J$1,FALSE)/100)</f>
        <v>9.2552320000000007E-2</v>
      </c>
      <c r="K130" s="14">
        <f>(1-VLOOKUP($B130,payoutRatio!$A$1:$P$141,K$1,FALSE)/100)*(VLOOKUP($B130,ROE[#All],K$1,FALSE)/100)</f>
        <v>4.3945200000000004E-2</v>
      </c>
      <c r="L130" s="14">
        <f>(1-VLOOKUP($B130,payoutRatio!$A$1:$P$141,L$1,FALSE)/100)*(VLOOKUP($B130,ROE[#All],L$1,FALSE)/100)</f>
        <v>-3.9330000000000004E-2</v>
      </c>
      <c r="M130" s="14">
        <f>(1-VLOOKUP($B130,payoutRatio!$A$1:$P$141,M$1,FALSE)/100)*(VLOOKUP($B130,ROE[#All],M$1,FALSE)/100)</f>
        <v>3.9754000000000005E-2</v>
      </c>
      <c r="N130" s="14">
        <f>(1-VLOOKUP($B130,payoutRatio!$A$1:$P$141,N$1,FALSE)/100)*(VLOOKUP($B130,ROE[#All],N$1,FALSE)/100)</f>
        <v>0.11540725</v>
      </c>
      <c r="P130" s="21">
        <f t="shared" si="14"/>
        <v>-2.3701869999999889E-3</v>
      </c>
      <c r="Q130" s="21">
        <f t="shared" si="15"/>
        <v>2.3314218000000001E-2</v>
      </c>
      <c r="R130" s="17" t="str">
        <f t="shared" si="17"/>
        <v>개별확인</v>
      </c>
      <c r="S130" s="17" t="str">
        <f t="shared" si="18"/>
        <v>업력 10년 미만 여부</v>
      </c>
      <c r="T130" s="17" t="str">
        <f t="shared" si="19"/>
        <v>확인</v>
      </c>
    </row>
    <row r="131" spans="1:22" x14ac:dyDescent="0.2">
      <c r="A131" s="20" t="str">
        <f t="shared" si="16"/>
        <v>대분류</v>
      </c>
      <c r="B131" s="20" t="s">
        <v>39</v>
      </c>
      <c r="C131" s="20" t="s">
        <v>42</v>
      </c>
      <c r="D131" s="21">
        <f>(1-VLOOKUP($B131,payoutRatio!$A$1:$P$141,D$1,FALSE)/100)*(VLOOKUP($B131,ROE[#All],D$1,FALSE)/100)</f>
        <v>7.767368999999999E-2</v>
      </c>
      <c r="E131" s="21">
        <f>(1-VLOOKUP($B131,payoutRatio!$A$1:$P$141,E$1,FALSE)/100)*(VLOOKUP($B131,ROE[#All],E$1,FALSE)/100)</f>
        <v>5.5110649999999997E-2</v>
      </c>
      <c r="F131" s="21">
        <f>(1-VLOOKUP($B131,payoutRatio!$A$1:$P$141,F$1,FALSE)/100)*(VLOOKUP($B131,ROE[#All],F$1,FALSE)/100)</f>
        <v>4.6512450000000004E-2</v>
      </c>
      <c r="G131" s="21">
        <f>(1-VLOOKUP($B131,payoutRatio!$A$1:$P$141,G$1,FALSE)/100)*(VLOOKUP($B131,ROE[#All],G$1,FALSE)/100)</f>
        <v>4.6523399999999999E-2</v>
      </c>
      <c r="H131" s="21">
        <f>(1-VLOOKUP($B131,payoutRatio!$A$1:$P$141,H$1,FALSE)/100)*(VLOOKUP($B131,ROE[#All],H$1,FALSE)/100)</f>
        <v>5.4462300000000005E-2</v>
      </c>
      <c r="I131" s="21">
        <f>(1-VLOOKUP($B131,payoutRatio!$A$1:$P$141,I$1,FALSE)/100)*(VLOOKUP($B131,ROE[#All],I$1,FALSE)/100)</f>
        <v>7.8746099999999999E-2</v>
      </c>
      <c r="J131" s="21">
        <f>(1-VLOOKUP($B131,payoutRatio!$A$1:$P$141,J$1,FALSE)/100)*(VLOOKUP($B131,ROE[#All],J$1,FALSE)/100)</f>
        <v>6.3921900000000004E-2</v>
      </c>
      <c r="K131" s="21">
        <f>(1-VLOOKUP($B131,payoutRatio!$A$1:$P$141,K$1,FALSE)/100)*(VLOOKUP($B131,ROE[#All],K$1,FALSE)/100)</f>
        <v>2.5814159999999999E-2</v>
      </c>
      <c r="L131" s="21">
        <f>(1-VLOOKUP($B131,payoutRatio!$A$1:$P$141,L$1,FALSE)/100)*(VLOOKUP($B131,ROE[#All],L$1,FALSE)/100)</f>
        <v>2.1029599999999996E-2</v>
      </c>
      <c r="M131" s="21">
        <f>(1-VLOOKUP($B131,payoutRatio!$A$1:$P$141,M$1,FALSE)/100)*(VLOOKUP($B131,ROE[#All],M$1,FALSE)/100)</f>
        <v>7.116248E-2</v>
      </c>
      <c r="N131" s="21">
        <f>(1-VLOOKUP($B131,payoutRatio!$A$1:$P$141,N$1,FALSE)/100)*(VLOOKUP($B131,ROE[#All],N$1,FALSE)/100)</f>
        <v>5.3731199999999993E-2</v>
      </c>
      <c r="O131" s="20"/>
      <c r="P131" s="21">
        <f t="shared" si="14"/>
        <v>5.1701423999999982E-2</v>
      </c>
      <c r="Q131" s="21">
        <f t="shared" si="15"/>
        <v>-4.1274218181818232E-4</v>
      </c>
      <c r="R131" s="22" t="str">
        <f t="shared" ref="R131:R142" si="20">IF(P131&gt;0,$W$3,IF(Q131&gt;0,$W$5,$W$4))</f>
        <v>성장산업</v>
      </c>
      <c r="S131" s="22" t="str">
        <f t="shared" ref="S131:S142" si="21">IF(R131=$W$5,"업력 10년 미만 여부","")</f>
        <v/>
      </c>
      <c r="T131" s="22" t="str">
        <f t="shared" ref="T131:T142" si="22">IF(R131=$W$3,"1%",IF(R131=$W$4,"0%","확인"))</f>
        <v>1%</v>
      </c>
    </row>
    <row r="132" spans="1:22" x14ac:dyDescent="0.2">
      <c r="A132" s="20" t="str">
        <f t="shared" si="16"/>
        <v>대분류</v>
      </c>
      <c r="B132" s="20" t="s">
        <v>40</v>
      </c>
      <c r="C132" s="20" t="s">
        <v>42</v>
      </c>
      <c r="D132" s="21">
        <f>(1-VLOOKUP($B132,payoutRatio!$A$1:$P$141,D$1,FALSE)/100)*(VLOOKUP($B132,ROE[#All],D$1,FALSE)/100)</f>
        <v>9.3937620000000013E-2</v>
      </c>
      <c r="E132" s="21">
        <f>(1-VLOOKUP($B132,payoutRatio!$A$1:$P$141,E$1,FALSE)/100)*(VLOOKUP($B132,ROE[#All],E$1,FALSE)/100)</f>
        <v>6.9209629999999994E-2</v>
      </c>
      <c r="F132" s="21">
        <f>(1-VLOOKUP($B132,payoutRatio!$A$1:$P$141,F$1,FALSE)/100)*(VLOOKUP($B132,ROE[#All],F$1,FALSE)/100)</f>
        <v>6.246616E-2</v>
      </c>
      <c r="G132" s="21">
        <f>(1-VLOOKUP($B132,payoutRatio!$A$1:$P$141,G$1,FALSE)/100)*(VLOOKUP($B132,ROE[#All],G$1,FALSE)/100)</f>
        <v>6.199375E-2</v>
      </c>
      <c r="H132" s="21">
        <f>(1-VLOOKUP($B132,payoutRatio!$A$1:$P$141,H$1,FALSE)/100)*(VLOOKUP($B132,ROE[#All],H$1,FALSE)/100)</f>
        <v>6.9638369999999991E-2</v>
      </c>
      <c r="I132" s="21">
        <f>(1-VLOOKUP($B132,payoutRatio!$A$1:$P$141,I$1,FALSE)/100)*(VLOOKUP($B132,ROE[#All],I$1,FALSE)/100)</f>
        <v>6.5298200000000001E-2</v>
      </c>
      <c r="J132" s="21">
        <f>(1-VLOOKUP($B132,payoutRatio!$A$1:$P$141,J$1,FALSE)/100)*(VLOOKUP($B132,ROE[#All],J$1,FALSE)/100)</f>
        <v>4.7464199999999998E-2</v>
      </c>
      <c r="K132" s="21">
        <f>(1-VLOOKUP($B132,payoutRatio!$A$1:$P$141,K$1,FALSE)/100)*(VLOOKUP($B132,ROE[#All],K$1,FALSE)/100)</f>
        <v>4.2971999999999996E-2</v>
      </c>
      <c r="L132" s="21">
        <f>(1-VLOOKUP($B132,payoutRatio!$A$1:$P$141,L$1,FALSE)/100)*(VLOOKUP($B132,ROE[#All],L$1,FALSE)/100)</f>
        <v>4.4719519999999992E-2</v>
      </c>
      <c r="M132" s="21">
        <f>(1-VLOOKUP($B132,payoutRatio!$A$1:$P$141,M$1,FALSE)/100)*(VLOOKUP($B132,ROE[#All],M$1,FALSE)/100)</f>
        <v>6.3922949999999992E-2</v>
      </c>
      <c r="N132" s="21">
        <f>(1-VLOOKUP($B132,payoutRatio!$A$1:$P$141,N$1,FALSE)/100)*(VLOOKUP($B132,ROE[#All],N$1,FALSE)/100)</f>
        <v>4.6558259999999997E-2</v>
      </c>
      <c r="O132" s="20"/>
      <c r="P132" s="21">
        <f t="shared" ref="P132:P142" si="23">AVERAGE(E132:N132)</f>
        <v>5.7424303999999995E-2</v>
      </c>
      <c r="Q132" s="21">
        <f t="shared" ref="Q132:Q142" si="24">LINEST(E132:N132)</f>
        <v>-2.2901155151515157E-3</v>
      </c>
      <c r="R132" s="22" t="str">
        <f t="shared" si="20"/>
        <v>성장산업</v>
      </c>
      <c r="S132" s="22" t="str">
        <f t="shared" si="21"/>
        <v/>
      </c>
      <c r="T132" s="22" t="str">
        <f t="shared" si="22"/>
        <v>1%</v>
      </c>
    </row>
    <row r="133" spans="1:22" x14ac:dyDescent="0.2">
      <c r="A133" t="str">
        <f t="shared" si="16"/>
        <v>대분류</v>
      </c>
      <c r="B133" t="s">
        <v>397</v>
      </c>
      <c r="C133" t="s">
        <v>42</v>
      </c>
      <c r="D133" s="14">
        <f>(1-VLOOKUP($B133,payoutRatio!$A$1:$P$141,D$1,FALSE)/100)*(VLOOKUP($B133,ROE[#All],D$1,FALSE)/100)</f>
        <v>0.1023568</v>
      </c>
      <c r="E133" s="14">
        <f>(1-VLOOKUP($B133,payoutRatio!$A$1:$P$141,E$1,FALSE)/100)*(VLOOKUP($B133,ROE[#All],E$1,FALSE)/100)</f>
        <v>9.3796499999999991E-2</v>
      </c>
      <c r="F133" s="14">
        <f>(1-VLOOKUP($B133,payoutRatio!$A$1:$P$141,F$1,FALSE)/100)*(VLOOKUP($B133,ROE[#All],F$1,FALSE)/100)</f>
        <v>6.698048999999999E-2</v>
      </c>
      <c r="G133" s="14">
        <f>(1-VLOOKUP($B133,payoutRatio!$A$1:$P$141,G$1,FALSE)/100)*(VLOOKUP($B133,ROE[#All],G$1,FALSE)/100)</f>
        <v>7.101855E-2</v>
      </c>
      <c r="H133" s="14">
        <f>(1-VLOOKUP($B133,payoutRatio!$A$1:$P$141,H$1,FALSE)/100)*(VLOOKUP($B133,ROE[#All],H$1,FALSE)/100)</f>
        <v>5.1996199999999999E-2</v>
      </c>
      <c r="I133" s="14">
        <f>(1-VLOOKUP($B133,payoutRatio!$A$1:$P$141,I$1,FALSE)/100)*(VLOOKUP($B133,ROE[#All],I$1,FALSE)/100)</f>
        <v>0.12679533999999998</v>
      </c>
      <c r="J133" s="14">
        <f>(1-VLOOKUP($B133,payoutRatio!$A$1:$P$141,J$1,FALSE)/100)*(VLOOKUP($B133,ROE[#All],J$1,FALSE)/100)</f>
        <v>0.11791980000000002</v>
      </c>
      <c r="K133" s="14">
        <f>(1-VLOOKUP($B133,payoutRatio!$A$1:$P$141,K$1,FALSE)/100)*(VLOOKUP($B133,ROE[#All],K$1,FALSE)/100)</f>
        <v>2.4558660000000003E-2</v>
      </c>
      <c r="L133" s="14">
        <f>(1-VLOOKUP($B133,payoutRatio!$A$1:$P$141,L$1,FALSE)/100)*(VLOOKUP($B133,ROE[#All],L$1,FALSE)/100)</f>
        <v>2.1616320000000005E-2</v>
      </c>
      <c r="M133" s="14">
        <f>(1-VLOOKUP($B133,payoutRatio!$A$1:$P$141,M$1,FALSE)/100)*(VLOOKUP($B133,ROE[#All],M$1,FALSE)/100)</f>
        <v>0.10404065</v>
      </c>
      <c r="N133" s="14">
        <f>(1-VLOOKUP($B133,payoutRatio!$A$1:$P$141,N$1,FALSE)/100)*(VLOOKUP($B133,ROE[#All],N$1,FALSE)/100)</f>
        <v>6.6195569999999995E-2</v>
      </c>
      <c r="P133" s="21">
        <f t="shared" si="23"/>
        <v>7.4491807999999979E-2</v>
      </c>
      <c r="Q133" s="21">
        <f t="shared" si="24"/>
        <v>-1.9829488484848475E-3</v>
      </c>
      <c r="R133" s="17" t="str">
        <f t="shared" si="20"/>
        <v>성장산업</v>
      </c>
      <c r="S133" s="17" t="str">
        <f t="shared" si="21"/>
        <v/>
      </c>
      <c r="T133" s="17" t="str">
        <f t="shared" si="22"/>
        <v>1%</v>
      </c>
    </row>
    <row r="134" spans="1:22" x14ac:dyDescent="0.2">
      <c r="A134" t="str">
        <f t="shared" si="16"/>
        <v>대분류</v>
      </c>
      <c r="B134" t="s">
        <v>399</v>
      </c>
      <c r="C134" t="s">
        <v>42</v>
      </c>
      <c r="D134" s="14">
        <f>(1-VLOOKUP($B134,payoutRatio!$A$1:$P$141,D$1,FALSE)/100)*(VLOOKUP($B134,ROE[#All],D$1,FALSE)/100)</f>
        <v>8.6806769999999991E-2</v>
      </c>
      <c r="E134" s="14">
        <f>(1-VLOOKUP($B134,payoutRatio!$A$1:$P$141,E$1,FALSE)/100)*(VLOOKUP($B134,ROE[#All],E$1,FALSE)/100)</f>
        <v>6.6733350000000011E-2</v>
      </c>
      <c r="F134" s="14">
        <f>(1-VLOOKUP($B134,payoutRatio!$A$1:$P$141,F$1,FALSE)/100)*(VLOOKUP($B134,ROE[#All],F$1,FALSE)/100)</f>
        <v>5.8443360000000007E-2</v>
      </c>
      <c r="G134" s="14">
        <f>(1-VLOOKUP($B134,payoutRatio!$A$1:$P$141,G$1,FALSE)/100)*(VLOOKUP($B134,ROE[#All],G$1,FALSE)/100)</f>
        <v>5.5083930000000003E-2</v>
      </c>
      <c r="H134" s="14">
        <f>(1-VLOOKUP($B134,payoutRatio!$A$1:$P$141,H$1,FALSE)/100)*(VLOOKUP($B134,ROE[#All],H$1,FALSE)/100)</f>
        <v>5.5372800000000007E-2</v>
      </c>
      <c r="I134" s="14">
        <f>(1-VLOOKUP($B134,payoutRatio!$A$1:$P$141,I$1,FALSE)/100)*(VLOOKUP($B134,ROE[#All],I$1,FALSE)/100)</f>
        <v>5.16E-2</v>
      </c>
      <c r="J134" s="14">
        <f>(1-VLOOKUP($B134,payoutRatio!$A$1:$P$141,J$1,FALSE)/100)*(VLOOKUP($B134,ROE[#All],J$1,FALSE)/100)</f>
        <v>4.1512250000000007E-2</v>
      </c>
      <c r="K134" s="14">
        <f>(1-VLOOKUP($B134,payoutRatio!$A$1:$P$141,K$1,FALSE)/100)*(VLOOKUP($B134,ROE[#All],K$1,FALSE)/100)</f>
        <v>3.2176080000000003E-2</v>
      </c>
      <c r="L134" s="14">
        <f>(1-VLOOKUP($B134,payoutRatio!$A$1:$P$141,L$1,FALSE)/100)*(VLOOKUP($B134,ROE[#All],L$1,FALSE)/100)</f>
        <v>2.8073800000000003E-2</v>
      </c>
      <c r="M134" s="14">
        <f>(1-VLOOKUP($B134,payoutRatio!$A$1:$P$141,M$1,FALSE)/100)*(VLOOKUP($B134,ROE[#All],M$1,FALSE)/100)</f>
        <v>5.2368839999999993E-2</v>
      </c>
      <c r="N134" s="14">
        <f>(1-VLOOKUP($B134,payoutRatio!$A$1:$P$141,N$1,FALSE)/100)*(VLOOKUP($B134,ROE[#All],N$1,FALSE)/100)</f>
        <v>5.0410179999999999E-2</v>
      </c>
      <c r="P134" s="21">
        <f t="shared" si="23"/>
        <v>4.9177459E-2</v>
      </c>
      <c r="Q134" s="21">
        <f t="shared" si="24"/>
        <v>-2.449446848484851E-3</v>
      </c>
      <c r="R134" s="17" t="str">
        <f t="shared" si="20"/>
        <v>성장산업</v>
      </c>
      <c r="S134" s="17" t="str">
        <f t="shared" si="21"/>
        <v/>
      </c>
      <c r="T134" s="17" t="str">
        <f t="shared" si="22"/>
        <v>1%</v>
      </c>
    </row>
    <row r="135" spans="1:22" x14ac:dyDescent="0.2">
      <c r="A135" t="str">
        <f t="shared" si="16"/>
        <v>대분류</v>
      </c>
      <c r="B135" t="s">
        <v>401</v>
      </c>
      <c r="C135" t="s">
        <v>42</v>
      </c>
      <c r="D135" s="14">
        <f>(1-VLOOKUP($B135,payoutRatio!$A$1:$P$141,D$1,FALSE)/100)*(VLOOKUP($B135,ROE[#All],D$1,FALSE)/100)</f>
        <v>6.0085619999999999E-2</v>
      </c>
      <c r="E135" s="14">
        <f>(1-VLOOKUP($B135,payoutRatio!$A$1:$P$141,E$1,FALSE)/100)*(VLOOKUP($B135,ROE[#All],E$1,FALSE)/100)</f>
        <v>9.4979000000000036E-3</v>
      </c>
      <c r="F135" s="14">
        <f>(1-VLOOKUP($B135,payoutRatio!$A$1:$P$141,F$1,FALSE)/100)*(VLOOKUP($B135,ROE[#All],F$1,FALSE)/100)</f>
        <v>1.2067040000000001E-2</v>
      </c>
      <c r="G135" s="14">
        <f>(1-VLOOKUP($B135,payoutRatio!$A$1:$P$141,G$1,FALSE)/100)*(VLOOKUP($B135,ROE[#All],G$1,FALSE)/100)</f>
        <v>1.2749E-2</v>
      </c>
      <c r="H135" s="14">
        <f>(1-VLOOKUP($B135,payoutRatio!$A$1:$P$141,H$1,FALSE)/100)*(VLOOKUP($B135,ROE[#All],H$1,FALSE)/100)</f>
        <v>6.0317819999999994E-2</v>
      </c>
      <c r="I135" s="14">
        <f>(1-VLOOKUP($B135,payoutRatio!$A$1:$P$141,I$1,FALSE)/100)*(VLOOKUP($B135,ROE[#All],I$1,FALSE)/100)</f>
        <v>5.9373600000000006E-2</v>
      </c>
      <c r="J135" s="14">
        <f>(1-VLOOKUP($B135,payoutRatio!$A$1:$P$141,J$1,FALSE)/100)*(VLOOKUP($B135,ROE[#All],J$1,FALSE)/100)</f>
        <v>2.3158079999999998E-2</v>
      </c>
      <c r="K135" s="14">
        <f>(1-VLOOKUP($B135,payoutRatio!$A$1:$P$141,K$1,FALSE)/100)*(VLOOKUP($B135,ROE[#All],K$1,FALSE)/100)</f>
        <v>1.8120570000000003E-2</v>
      </c>
      <c r="L135" s="14">
        <f>(1-VLOOKUP($B135,payoutRatio!$A$1:$P$141,L$1,FALSE)/100)*(VLOOKUP($B135,ROE[#All],L$1,FALSE)/100)</f>
        <v>5.6187500000000005E-3</v>
      </c>
      <c r="M135" s="14">
        <f>(1-VLOOKUP($B135,payoutRatio!$A$1:$P$141,M$1,FALSE)/100)*(VLOOKUP($B135,ROE[#All],M$1,FALSE)/100)</f>
        <v>5.0333799999999991E-2</v>
      </c>
      <c r="N135" s="14">
        <f>(1-VLOOKUP($B135,payoutRatio!$A$1:$P$141,N$1,FALSE)/100)*(VLOOKUP($B135,ROE[#All],N$1,FALSE)/100)</f>
        <v>3.9258460000000002E-2</v>
      </c>
      <c r="P135" s="21">
        <f t="shared" si="23"/>
        <v>2.9049501999999998E-2</v>
      </c>
      <c r="Q135" s="21">
        <f t="shared" si="24"/>
        <v>2.0439626666666662E-3</v>
      </c>
      <c r="R135" s="17" t="str">
        <f t="shared" si="20"/>
        <v>성장산업</v>
      </c>
      <c r="S135" s="17" t="str">
        <f t="shared" si="21"/>
        <v/>
      </c>
      <c r="T135" s="17" t="str">
        <f t="shared" si="22"/>
        <v>1%</v>
      </c>
    </row>
    <row r="136" spans="1:22" x14ac:dyDescent="0.2">
      <c r="A136" t="str">
        <f t="shared" si="16"/>
        <v>대분류</v>
      </c>
      <c r="B136" t="s">
        <v>403</v>
      </c>
      <c r="C136" t="s">
        <v>42</v>
      </c>
      <c r="D136" s="14">
        <f>(1-VLOOKUP($B136,payoutRatio!$A$1:$P$141,D$1,FALSE)/100)*(VLOOKUP($B136,ROE[#All],D$1,FALSE)/100)</f>
        <v>5.78988E-2</v>
      </c>
      <c r="E136" s="14">
        <f>(1-VLOOKUP($B136,payoutRatio!$A$1:$P$141,E$1,FALSE)/100)*(VLOOKUP($B136,ROE[#All],E$1,FALSE)/100)</f>
        <v>6.4704859999999989E-2</v>
      </c>
      <c r="F136" s="14">
        <f>(1-VLOOKUP($B136,payoutRatio!$A$1:$P$141,F$1,FALSE)/100)*(VLOOKUP($B136,ROE[#All],F$1,FALSE)/100)</f>
        <v>5.5606870000000003E-2</v>
      </c>
      <c r="G136" s="14">
        <f>(1-VLOOKUP($B136,payoutRatio!$A$1:$P$141,G$1,FALSE)/100)*(VLOOKUP($B136,ROE[#All],G$1,FALSE)/100)</f>
        <v>5.210045E-2</v>
      </c>
      <c r="H136" s="14">
        <f>(1-VLOOKUP($B136,payoutRatio!$A$1:$P$141,H$1,FALSE)/100)*(VLOOKUP($B136,ROE[#All],H$1,FALSE)/100)</f>
        <v>6.1758180000000003E-2</v>
      </c>
      <c r="I136" s="14">
        <f>(1-VLOOKUP($B136,payoutRatio!$A$1:$P$141,I$1,FALSE)/100)*(VLOOKUP($B136,ROE[#All],I$1,FALSE)/100)</f>
        <v>6.6193399999999999E-2</v>
      </c>
      <c r="J136" s="14">
        <f>(1-VLOOKUP($B136,payoutRatio!$A$1:$P$141,J$1,FALSE)/100)*(VLOOKUP($B136,ROE[#All],J$1,FALSE)/100)</f>
        <v>5.4237600000000004E-2</v>
      </c>
      <c r="K136" s="14">
        <f>(1-VLOOKUP($B136,payoutRatio!$A$1:$P$141,K$1,FALSE)/100)*(VLOOKUP($B136,ROE[#All],K$1,FALSE)/100)</f>
        <v>4.2916639999999999E-2</v>
      </c>
      <c r="L136" s="14">
        <f>(1-VLOOKUP($B136,payoutRatio!$A$1:$P$141,L$1,FALSE)/100)*(VLOOKUP($B136,ROE[#All],L$1,FALSE)/100)</f>
        <v>5.0408640000000005E-2</v>
      </c>
      <c r="M136" s="14">
        <f>(1-VLOOKUP($B136,payoutRatio!$A$1:$P$141,M$1,FALSE)/100)*(VLOOKUP($B136,ROE[#All],M$1,FALSE)/100)</f>
        <v>6.9534449999999998E-2</v>
      </c>
      <c r="N136" s="14">
        <f>(1-VLOOKUP($B136,payoutRatio!$A$1:$P$141,N$1,FALSE)/100)*(VLOOKUP($B136,ROE[#All],N$1,FALSE)/100)</f>
        <v>4.9707000000000001E-2</v>
      </c>
      <c r="P136" s="21">
        <f t="shared" si="23"/>
        <v>5.6716809E-2</v>
      </c>
      <c r="Q136" s="21">
        <f t="shared" si="24"/>
        <v>-6.9349787878787814E-4</v>
      </c>
      <c r="R136" s="17" t="str">
        <f t="shared" si="20"/>
        <v>성장산업</v>
      </c>
      <c r="S136" s="17" t="str">
        <f t="shared" si="21"/>
        <v/>
      </c>
      <c r="T136" s="17" t="str">
        <f t="shared" si="22"/>
        <v>1%</v>
      </c>
    </row>
    <row r="137" spans="1:22" x14ac:dyDescent="0.2">
      <c r="A137" t="str">
        <f t="shared" si="16"/>
        <v>대분류</v>
      </c>
      <c r="B137" t="s">
        <v>405</v>
      </c>
      <c r="C137" t="s">
        <v>42</v>
      </c>
      <c r="D137" s="14">
        <f>(1-VLOOKUP($B137,payoutRatio!$A$1:$P$141,D$1,FALSE)/100)*(VLOOKUP($B137,ROE[#All],D$1,FALSE)/100)</f>
        <v>6.318093000000001E-2</v>
      </c>
      <c r="E137" s="14">
        <f>(1-VLOOKUP($B137,payoutRatio!$A$1:$P$141,E$1,FALSE)/100)*(VLOOKUP($B137,ROE[#All],E$1,FALSE)/100)</f>
        <v>3.0398670000000003E-2</v>
      </c>
      <c r="F137" s="14">
        <f>(1-VLOOKUP($B137,payoutRatio!$A$1:$P$141,F$1,FALSE)/100)*(VLOOKUP($B137,ROE[#All],F$1,FALSE)/100)</f>
        <v>2.6329339999999996E-2</v>
      </c>
      <c r="G137" s="14">
        <f>(1-VLOOKUP($B137,payoutRatio!$A$1:$P$141,G$1,FALSE)/100)*(VLOOKUP($B137,ROE[#All],G$1,FALSE)/100)</f>
        <v>4.9095000000000007E-2</v>
      </c>
      <c r="H137" s="14">
        <f>(1-VLOOKUP($B137,payoutRatio!$A$1:$P$141,H$1,FALSE)/100)*(VLOOKUP($B137,ROE[#All],H$1,FALSE)/100)</f>
        <v>5.9549600000000015E-2</v>
      </c>
      <c r="I137" s="14">
        <f>(1-VLOOKUP($B137,payoutRatio!$A$1:$P$141,I$1,FALSE)/100)*(VLOOKUP($B137,ROE[#All],I$1,FALSE)/100)</f>
        <v>5.4342400000000013E-2</v>
      </c>
      <c r="J137" s="14">
        <f>(1-VLOOKUP($B137,payoutRatio!$A$1:$P$141,J$1,FALSE)/100)*(VLOOKUP($B137,ROE[#All],J$1,FALSE)/100)</f>
        <v>4.5019520000000007E-2</v>
      </c>
      <c r="K137" s="14">
        <f>(1-VLOOKUP($B137,payoutRatio!$A$1:$P$141,K$1,FALSE)/100)*(VLOOKUP($B137,ROE[#All],K$1,FALSE)/100)</f>
        <v>2.3747499999999998E-2</v>
      </c>
      <c r="L137" s="14">
        <f>(1-VLOOKUP($B137,payoutRatio!$A$1:$P$141,L$1,FALSE)/100)*(VLOOKUP($B137,ROE[#All],L$1,FALSE)/100)</f>
        <v>2.6702750000000001E-2</v>
      </c>
      <c r="M137" s="14">
        <f>(1-VLOOKUP($B137,payoutRatio!$A$1:$P$141,M$1,FALSE)/100)*(VLOOKUP($B137,ROE[#All],M$1,FALSE)/100)</f>
        <v>7.53857E-2</v>
      </c>
      <c r="N137" s="14">
        <f>(1-VLOOKUP($B137,payoutRatio!$A$1:$P$141,N$1,FALSE)/100)*(VLOOKUP($B137,ROE[#All],N$1,FALSE)/100)</f>
        <v>5.1263999999999997E-2</v>
      </c>
      <c r="P137" s="21">
        <f t="shared" si="23"/>
        <v>4.4183448E-2</v>
      </c>
      <c r="Q137" s="21">
        <f t="shared" si="24"/>
        <v>1.8332852121212119E-3</v>
      </c>
      <c r="R137" s="17" t="str">
        <f t="shared" si="20"/>
        <v>성장산업</v>
      </c>
      <c r="S137" s="17" t="str">
        <f t="shared" si="21"/>
        <v/>
      </c>
      <c r="T137" s="17" t="str">
        <f t="shared" si="22"/>
        <v>1%</v>
      </c>
    </row>
    <row r="138" spans="1:22" x14ac:dyDescent="0.2">
      <c r="A138" t="str">
        <f t="shared" si="16"/>
        <v>대분류</v>
      </c>
      <c r="B138" t="s">
        <v>407</v>
      </c>
      <c r="C138" t="s">
        <v>42</v>
      </c>
      <c r="D138" s="14">
        <f>(1-VLOOKUP($B138,payoutRatio!$A$1:$P$141,D$1,FALSE)/100)*(VLOOKUP($B138,ROE[#All],D$1,FALSE)/100)</f>
        <v>9.4213690000000003E-2</v>
      </c>
      <c r="E138" s="14">
        <f>(1-VLOOKUP($B138,payoutRatio!$A$1:$P$141,E$1,FALSE)/100)*(VLOOKUP($B138,ROE[#All],E$1,FALSE)/100)</f>
        <v>7.0864250000000004E-2</v>
      </c>
      <c r="F138" s="14">
        <f>(1-VLOOKUP($B138,payoutRatio!$A$1:$P$141,F$1,FALSE)/100)*(VLOOKUP($B138,ROE[#All],F$1,FALSE)/100)</f>
        <v>5.9718589999999995E-2</v>
      </c>
      <c r="G138" s="14">
        <f>(1-VLOOKUP($B138,payoutRatio!$A$1:$P$141,G$1,FALSE)/100)*(VLOOKUP($B138,ROE[#All],G$1,FALSE)/100)</f>
        <v>4.6668929999999997E-2</v>
      </c>
      <c r="H138" s="14">
        <f>(1-VLOOKUP($B138,payoutRatio!$A$1:$P$141,H$1,FALSE)/100)*(VLOOKUP($B138,ROE[#All],H$1,FALSE)/100)</f>
        <v>5.2936319999999995E-2</v>
      </c>
      <c r="I138" s="14">
        <f>(1-VLOOKUP($B138,payoutRatio!$A$1:$P$141,I$1,FALSE)/100)*(VLOOKUP($B138,ROE[#All],I$1,FALSE)/100)</f>
        <v>9.0775080000000008E-2</v>
      </c>
      <c r="J138" s="14">
        <f>(1-VLOOKUP($B138,payoutRatio!$A$1:$P$141,J$1,FALSE)/100)*(VLOOKUP($B138,ROE[#All],J$1,FALSE)/100)</f>
        <v>7.2678239999999991E-2</v>
      </c>
      <c r="K138" s="14">
        <f>(1-VLOOKUP($B138,payoutRatio!$A$1:$P$141,K$1,FALSE)/100)*(VLOOKUP($B138,ROE[#All],K$1,FALSE)/100)</f>
        <v>2.7952639999999997E-2</v>
      </c>
      <c r="L138" s="14">
        <f>(1-VLOOKUP($B138,payoutRatio!$A$1:$P$141,L$1,FALSE)/100)*(VLOOKUP($B138,ROE[#All],L$1,FALSE)/100)</f>
        <v>1.941959E-2</v>
      </c>
      <c r="M138" s="14">
        <f>(1-VLOOKUP($B138,payoutRatio!$A$1:$P$141,M$1,FALSE)/100)*(VLOOKUP($B138,ROE[#All],M$1,FALSE)/100)</f>
        <v>6.7208020000000007E-2</v>
      </c>
      <c r="N138" s="14">
        <f>(1-VLOOKUP($B138,payoutRatio!$A$1:$P$141,N$1,FALSE)/100)*(VLOOKUP($B138,ROE[#All],N$1,FALSE)/100)</f>
        <v>5.4125950000000006E-2</v>
      </c>
      <c r="P138" s="21">
        <f t="shared" si="23"/>
        <v>5.6234761000000001E-2</v>
      </c>
      <c r="Q138" s="21">
        <f t="shared" si="24"/>
        <v>-1.984928909090908E-3</v>
      </c>
      <c r="R138" s="17" t="str">
        <f t="shared" si="20"/>
        <v>성장산업</v>
      </c>
      <c r="S138" s="17" t="str">
        <f t="shared" si="21"/>
        <v/>
      </c>
      <c r="T138" s="17" t="str">
        <f t="shared" si="22"/>
        <v>1%</v>
      </c>
    </row>
    <row r="139" spans="1:22" x14ac:dyDescent="0.2">
      <c r="A139" t="str">
        <f t="shared" si="16"/>
        <v>대분류</v>
      </c>
      <c r="B139" t="s">
        <v>409</v>
      </c>
      <c r="C139" t="s">
        <v>42</v>
      </c>
      <c r="D139" s="14">
        <f>(1-VLOOKUP($B139,payoutRatio!$A$1:$P$141,D$1,FALSE)/100)*(VLOOKUP($B139,ROE[#All],D$1,FALSE)/100)</f>
        <v>6.2156160000000002E-2</v>
      </c>
      <c r="E139" s="14">
        <f>(1-VLOOKUP($B139,payoutRatio!$A$1:$P$141,E$1,FALSE)/100)*(VLOOKUP($B139,ROE[#All],E$1,FALSE)/100)</f>
        <v>6.6914559999999998E-2</v>
      </c>
      <c r="F139" s="14">
        <f>(1-VLOOKUP($B139,payoutRatio!$A$1:$P$141,F$1,FALSE)/100)*(VLOOKUP($B139,ROE[#All],F$1,FALSE)/100)</f>
        <v>6.1693380000000006E-2</v>
      </c>
      <c r="G139" s="14">
        <f>(1-VLOOKUP($B139,payoutRatio!$A$1:$P$141,G$1,FALSE)/100)*(VLOOKUP($B139,ROE[#All],G$1,FALSE)/100)</f>
        <v>5.5836599999999993E-2</v>
      </c>
      <c r="H139" s="14">
        <f>(1-VLOOKUP($B139,payoutRatio!$A$1:$P$141,H$1,FALSE)/100)*(VLOOKUP($B139,ROE[#All],H$1,FALSE)/100)</f>
        <v>6.320052000000001E-2</v>
      </c>
      <c r="I139" s="14">
        <f>(1-VLOOKUP($B139,payoutRatio!$A$1:$P$141,I$1,FALSE)/100)*(VLOOKUP($B139,ROE[#All],I$1,FALSE)/100)</f>
        <v>7.6863360000000006E-2</v>
      </c>
      <c r="J139" s="14">
        <f>(1-VLOOKUP($B139,payoutRatio!$A$1:$P$141,J$1,FALSE)/100)*(VLOOKUP($B139,ROE[#All],J$1,FALSE)/100)</f>
        <v>5.7905430000000008E-2</v>
      </c>
      <c r="K139" s="14">
        <f>(1-VLOOKUP($B139,payoutRatio!$A$1:$P$141,K$1,FALSE)/100)*(VLOOKUP($B139,ROE[#All],K$1,FALSE)/100)</f>
        <v>4.5242279999999996E-2</v>
      </c>
      <c r="L139" s="14">
        <f>(1-VLOOKUP($B139,payoutRatio!$A$1:$P$141,L$1,FALSE)/100)*(VLOOKUP($B139,ROE[#All],L$1,FALSE)/100)</f>
        <v>4.3439300000000007E-2</v>
      </c>
      <c r="M139" s="14">
        <f>(1-VLOOKUP($B139,payoutRatio!$A$1:$P$141,M$1,FALSE)/100)*(VLOOKUP($B139,ROE[#All],M$1,FALSE)/100)</f>
        <v>7.0392270000000007E-2</v>
      </c>
      <c r="N139" s="14">
        <f>(1-VLOOKUP($B139,payoutRatio!$A$1:$P$141,N$1,FALSE)/100)*(VLOOKUP($B139,ROE[#All],N$1,FALSE)/100)</f>
        <v>5.0242970000000005E-2</v>
      </c>
      <c r="P139" s="21">
        <f t="shared" si="23"/>
        <v>5.9173067000000003E-2</v>
      </c>
      <c r="Q139" s="21">
        <f t="shared" si="24"/>
        <v>-1.3574013939393933E-3</v>
      </c>
      <c r="R139" s="17" t="str">
        <f t="shared" si="20"/>
        <v>성장산업</v>
      </c>
      <c r="S139" s="17" t="str">
        <f t="shared" si="21"/>
        <v/>
      </c>
      <c r="T139" s="17" t="str">
        <f t="shared" si="22"/>
        <v>1%</v>
      </c>
    </row>
    <row r="140" spans="1:22" x14ac:dyDescent="0.2">
      <c r="A140" s="20" t="str">
        <f t="shared" si="16"/>
        <v>대분류</v>
      </c>
      <c r="B140" s="20" t="s">
        <v>41</v>
      </c>
      <c r="C140" s="20" t="s">
        <v>42</v>
      </c>
      <c r="D140" s="21">
        <f>(1-VLOOKUP($B140,payoutRatio!$A$1:$P$141,D$1,FALSE)/100)*(VLOOKUP($B140,ROE[#All],D$1,FALSE)/100)</f>
        <v>9.2190560000000005E-2</v>
      </c>
      <c r="E140" s="21">
        <f>(1-VLOOKUP($B140,payoutRatio!$A$1:$P$141,E$1,FALSE)/100)*(VLOOKUP($B140,ROE[#All],E$1,FALSE)/100)</f>
        <v>8.488474E-2</v>
      </c>
      <c r="F140" s="21">
        <f>(1-VLOOKUP($B140,payoutRatio!$A$1:$P$141,F$1,FALSE)/100)*(VLOOKUP($B140,ROE[#All],F$1,FALSE)/100)</f>
        <v>6.0437399999999995E-2</v>
      </c>
      <c r="G140" s="21">
        <f>(1-VLOOKUP($B140,payoutRatio!$A$1:$P$141,G$1,FALSE)/100)*(VLOOKUP($B140,ROE[#All],G$1,FALSE)/100)</f>
        <v>7.6849920000000002E-2</v>
      </c>
      <c r="H140" s="21">
        <f>(1-VLOOKUP($B140,payoutRatio!$A$1:$P$141,H$1,FALSE)/100)*(VLOOKUP($B140,ROE[#All],H$1,FALSE)/100)</f>
        <v>5.11478E-2</v>
      </c>
      <c r="I140" s="21">
        <f>(1-VLOOKUP($B140,payoutRatio!$A$1:$P$141,I$1,FALSE)/100)*(VLOOKUP($B140,ROE[#All],I$1,FALSE)/100)</f>
        <v>0.11312372</v>
      </c>
      <c r="J140" s="21">
        <f>(1-VLOOKUP($B140,payoutRatio!$A$1:$P$141,J$1,FALSE)/100)*(VLOOKUP($B140,ROE[#All],J$1,FALSE)/100)</f>
        <v>0.10317295999999998</v>
      </c>
      <c r="K140" s="21">
        <f>(1-VLOOKUP($B140,payoutRatio!$A$1:$P$141,K$1,FALSE)/100)*(VLOOKUP($B140,ROE[#All],K$1,FALSE)/100)</f>
        <v>3.1464849999999996E-2</v>
      </c>
      <c r="L140" s="21">
        <f>(1-VLOOKUP($B140,payoutRatio!$A$1:$P$141,L$1,FALSE)/100)*(VLOOKUP($B140,ROE[#All],L$1,FALSE)/100)</f>
        <v>2.4548590000000006E-2</v>
      </c>
      <c r="M140" s="21">
        <f>(1-VLOOKUP($B140,payoutRatio!$A$1:$P$141,M$1,FALSE)/100)*(VLOOKUP($B140,ROE[#All],M$1,FALSE)/100)</f>
        <v>9.8476600000000011E-2</v>
      </c>
      <c r="N140" s="21">
        <f>(1-VLOOKUP($B140,payoutRatio!$A$1:$P$141,N$1,FALSE)/100)*(VLOOKUP($B140,ROE[#All],N$1,FALSE)/100)</f>
        <v>5.1408539999999996E-2</v>
      </c>
      <c r="O140" s="20"/>
      <c r="P140" s="21">
        <f t="shared" si="23"/>
        <v>6.9551511999999996E-2</v>
      </c>
      <c r="Q140" s="21">
        <f t="shared" si="24"/>
        <v>-2.2152585454545447E-3</v>
      </c>
      <c r="R140" s="22" t="str">
        <f t="shared" si="20"/>
        <v>성장산업</v>
      </c>
      <c r="S140" s="22" t="str">
        <f t="shared" si="21"/>
        <v/>
      </c>
      <c r="T140" s="22" t="str">
        <f t="shared" si="22"/>
        <v>1%</v>
      </c>
    </row>
    <row r="141" spans="1:22" x14ac:dyDescent="0.2">
      <c r="A141" t="str">
        <f t="shared" ref="A141:A142" si="25">IF(AND(LEFT(B141,1)&lt;&gt;" ",LENB(LEFT(B141,1))=2)=TRUE,"대분류","")</f>
        <v>대분류</v>
      </c>
      <c r="B141" t="s">
        <v>412</v>
      </c>
      <c r="C141" t="s">
        <v>42</v>
      </c>
      <c r="D141" s="14">
        <f>(1-VLOOKUP($B141,payoutRatio!$A$1:$P$141,D$1,FALSE)/100)*(VLOOKUP($B141,ROE[#All],D$1,FALSE)/100)</f>
        <v>0.10420434999999999</v>
      </c>
      <c r="E141" s="14">
        <f>(1-VLOOKUP($B141,payoutRatio!$A$1:$P$141,E$1,FALSE)/100)*(VLOOKUP($B141,ROE[#All],E$1,FALSE)/100)</f>
        <v>9.4074320000000017E-2</v>
      </c>
      <c r="F141" s="14">
        <f>(1-VLOOKUP($B141,payoutRatio!$A$1:$P$141,F$1,FALSE)/100)*(VLOOKUP($B141,ROE[#All],F$1,FALSE)/100)</f>
        <v>6.8457920000000005E-2</v>
      </c>
      <c r="G141" s="14">
        <f>(1-VLOOKUP($B141,payoutRatio!$A$1:$P$141,G$1,FALSE)/100)*(VLOOKUP($B141,ROE[#All],G$1,FALSE)/100)</f>
        <v>6.4872990000000005E-2</v>
      </c>
      <c r="H141" s="14">
        <f>(1-VLOOKUP($B141,payoutRatio!$A$1:$P$141,H$1,FALSE)/100)*(VLOOKUP($B141,ROE[#All],H$1,FALSE)/100)</f>
        <v>4.8668799999999998E-2</v>
      </c>
      <c r="I141" s="14">
        <f>(1-VLOOKUP($B141,payoutRatio!$A$1:$P$141,I$1,FALSE)/100)*(VLOOKUP($B141,ROE[#All],I$1,FALSE)/100)</f>
        <v>0.13796614999999998</v>
      </c>
      <c r="J141" s="14">
        <f>(1-VLOOKUP($B141,payoutRatio!$A$1:$P$141,J$1,FALSE)/100)*(VLOOKUP($B141,ROE[#All],J$1,FALSE)/100)</f>
        <v>0.12666208000000001</v>
      </c>
      <c r="K141" s="14">
        <f>(1-VLOOKUP($B141,payoutRatio!$A$1:$P$141,K$1,FALSE)/100)*(VLOOKUP($B141,ROE[#All],K$1,FALSE)/100)</f>
        <v>2.2698760000000002E-2</v>
      </c>
      <c r="L141" s="14">
        <f>(1-VLOOKUP($B141,payoutRatio!$A$1:$P$141,L$1,FALSE)/100)*(VLOOKUP($B141,ROE[#All],L$1,FALSE)/100)</f>
        <v>1.2136199999999998E-2</v>
      </c>
      <c r="M141" s="14">
        <f>(1-VLOOKUP($B141,payoutRatio!$A$1:$P$141,M$1,FALSE)/100)*(VLOOKUP($B141,ROE[#All],M$1,FALSE)/100)</f>
        <v>0.10662129999999999</v>
      </c>
      <c r="N141" s="14">
        <f>(1-VLOOKUP($B141,payoutRatio!$A$1:$P$141,N$1,FALSE)/100)*(VLOOKUP($B141,ROE[#All],N$1,FALSE)/100)</f>
        <v>6.5669759999999994E-2</v>
      </c>
      <c r="P141" s="21">
        <f t="shared" si="23"/>
        <v>7.478282800000001E-2</v>
      </c>
      <c r="Q141" s="21">
        <f t="shared" si="24"/>
        <v>-2.0690637575757598E-3</v>
      </c>
      <c r="R141" s="17" t="str">
        <f t="shared" si="20"/>
        <v>성장산업</v>
      </c>
      <c r="S141" s="17" t="str">
        <f t="shared" si="21"/>
        <v/>
      </c>
      <c r="T141" s="17" t="str">
        <f t="shared" si="22"/>
        <v>1%</v>
      </c>
    </row>
    <row r="142" spans="1:22" x14ac:dyDescent="0.2">
      <c r="A142" t="str">
        <f t="shared" si="25"/>
        <v>대분류</v>
      </c>
      <c r="B142" t="s">
        <v>414</v>
      </c>
      <c r="C142" t="s">
        <v>42</v>
      </c>
      <c r="D142" s="14">
        <f>(1-VLOOKUP($B142,payoutRatio!$A$1:$P$141,D$1,FALSE)/100)*(VLOOKUP($B142,ROE[#All],D$1,FALSE)/100)</f>
        <v>6.3870940000000001E-2</v>
      </c>
      <c r="E142" s="14">
        <f>(1-VLOOKUP($B142,payoutRatio!$A$1:$P$141,E$1,FALSE)/100)*(VLOOKUP($B142,ROE[#All],E$1,FALSE)/100)</f>
        <v>5.9754600000000005E-2</v>
      </c>
      <c r="F142" s="14">
        <f>(1-VLOOKUP($B142,payoutRatio!$A$1:$P$141,F$1,FALSE)/100)*(VLOOKUP($B142,ROE[#All],F$1,FALSE)/100)</f>
        <v>3.8740000000000004E-2</v>
      </c>
      <c r="G142" s="14">
        <f>(1-VLOOKUP($B142,payoutRatio!$A$1:$P$141,G$1,FALSE)/100)*(VLOOKUP($B142,ROE[#All],G$1,FALSE)/100)</f>
        <v>0.10675980000000002</v>
      </c>
      <c r="H142" s="14">
        <f>(1-VLOOKUP($B142,payoutRatio!$A$1:$P$141,H$1,FALSE)/100)*(VLOOKUP($B142,ROE[#All],H$1,FALSE)/100)</f>
        <v>5.698704000000001E-2</v>
      </c>
      <c r="I142" s="14">
        <f>(1-VLOOKUP($B142,payoutRatio!$A$1:$P$141,I$1,FALSE)/100)*(VLOOKUP($B142,ROE[#All],I$1,FALSE)/100)</f>
        <v>5.5912920000000005E-2</v>
      </c>
      <c r="J142" s="14">
        <f>(1-VLOOKUP($B142,payoutRatio!$A$1:$P$141,J$1,FALSE)/100)*(VLOOKUP($B142,ROE[#All],J$1,FALSE)/100)</f>
        <v>4.9799879999999998E-2</v>
      </c>
      <c r="K142" s="14">
        <f>(1-VLOOKUP($B142,payoutRatio!$A$1:$P$141,K$1,FALSE)/100)*(VLOOKUP($B142,ROE[#All],K$1,FALSE)/100)</f>
        <v>4.8575180000000003E-2</v>
      </c>
      <c r="L142" s="14">
        <f>(1-VLOOKUP($B142,payoutRatio!$A$1:$P$141,L$1,FALSE)/100)*(VLOOKUP($B142,ROE[#All],L$1,FALSE)/100)</f>
        <v>4.6045320000000001E-2</v>
      </c>
      <c r="M142" s="14">
        <f>(1-VLOOKUP($B142,payoutRatio!$A$1:$P$141,M$1,FALSE)/100)*(VLOOKUP($B142,ROE[#All],M$1,FALSE)/100)</f>
        <v>8.2871149999999991E-2</v>
      </c>
      <c r="N142" s="14">
        <f>(1-VLOOKUP($B142,payoutRatio!$A$1:$P$141,N$1,FALSE)/100)*(VLOOKUP($B142,ROE[#All],N$1,FALSE)/100)</f>
        <v>2.036112E-2</v>
      </c>
      <c r="P142" s="21">
        <f t="shared" si="23"/>
        <v>5.6580701000000011E-2</v>
      </c>
      <c r="Q142" s="21">
        <f t="shared" si="24"/>
        <v>-2.306329030303032E-3</v>
      </c>
      <c r="R142" s="17" t="str">
        <f t="shared" si="20"/>
        <v>성장산업</v>
      </c>
      <c r="S142" s="17" t="str">
        <f t="shared" si="21"/>
        <v/>
      </c>
      <c r="T142" s="17" t="str">
        <f t="shared" si="22"/>
        <v>1%</v>
      </c>
    </row>
    <row r="144" spans="1:22" x14ac:dyDescent="0.2">
      <c r="B144" t="s">
        <v>116</v>
      </c>
      <c r="C144" t="s">
        <v>141</v>
      </c>
      <c r="D144" s="14">
        <v>4.9953953333333329E-2</v>
      </c>
      <c r="E144" s="14">
        <v>8.7653699999999998E-3</v>
      </c>
      <c r="F144" s="14">
        <v>1.116379E-2</v>
      </c>
      <c r="G144" s="14">
        <v>1.416162E-2</v>
      </c>
      <c r="H144" s="14">
        <v>1.445892E-2</v>
      </c>
      <c r="I144" s="14">
        <v>1.2812956666666667E-2</v>
      </c>
      <c r="J144" s="14">
        <v>1.5799439999999998E-2</v>
      </c>
      <c r="K144" s="14">
        <v>1.6087496666666666E-2</v>
      </c>
      <c r="L144" s="14">
        <v>1.2081439999999999E-2</v>
      </c>
      <c r="M144" s="14">
        <v>1.1033600000000001E-2</v>
      </c>
      <c r="N144" s="14"/>
      <c r="P144" s="14">
        <f t="shared" ref="P144:P158" si="26">AVERAGE(D144:M144)</f>
        <v>1.6631858666666666E-2</v>
      </c>
      <c r="Q144" s="14">
        <f>IFERROR(LINEST(D144:M144),"신분류")</f>
        <v>-1.8132403636363639E-3</v>
      </c>
      <c r="R144" s="17" t="str">
        <f t="shared" ref="R144:R158" si="27">IF(P144&gt;0,$W$3,IF(Q144&gt;0,$W$5,$W$4))</f>
        <v>성장산업</v>
      </c>
      <c r="S144" s="17" t="str">
        <f t="shared" ref="S144:S158" si="28">IF(R144=$W$5,"업력 10년 미만 여부","")</f>
        <v/>
      </c>
      <c r="T144" s="17" t="str">
        <f t="shared" ref="T144:T158" si="29">IF(R144=$W$3,"1%",IF(R144=$W$4,"0%","확인"))</f>
        <v>1%</v>
      </c>
      <c r="V144" t="s">
        <v>146</v>
      </c>
    </row>
    <row r="145" spans="1:20" x14ac:dyDescent="0.2">
      <c r="B145" t="s">
        <v>117</v>
      </c>
      <c r="C145" t="s">
        <v>42</v>
      </c>
      <c r="D145" s="14"/>
      <c r="E145" s="14"/>
      <c r="F145" s="14"/>
      <c r="G145" s="14">
        <v>0.27284688000000001</v>
      </c>
      <c r="H145" s="14"/>
      <c r="I145" s="14">
        <v>0.35678951999999997</v>
      </c>
      <c r="J145" s="14"/>
      <c r="K145" s="14">
        <v>0.21461142499999999</v>
      </c>
      <c r="L145" s="14">
        <v>0.15392050666666665</v>
      </c>
      <c r="M145" s="14">
        <v>4.7798273333333328E-2</v>
      </c>
      <c r="N145" s="14"/>
      <c r="P145" s="14">
        <f t="shared" si="26"/>
        <v>0.20919332100000002</v>
      </c>
      <c r="Q145" s="41" t="str">
        <f t="shared" ref="Q145:Q158" si="30">IFERROR(LINEST(D145:M145),"신분류")</f>
        <v>신분류</v>
      </c>
      <c r="R145" s="17" t="str">
        <f t="shared" si="27"/>
        <v>성장산업</v>
      </c>
      <c r="S145" s="17" t="str">
        <f t="shared" si="28"/>
        <v/>
      </c>
      <c r="T145" s="17" t="str">
        <f t="shared" si="29"/>
        <v>1%</v>
      </c>
    </row>
    <row r="146" spans="1:20" x14ac:dyDescent="0.2">
      <c r="B146" t="s">
        <v>118</v>
      </c>
      <c r="C146" t="s">
        <v>142</v>
      </c>
      <c r="D146" s="14"/>
      <c r="E146" s="14"/>
      <c r="F146" s="14"/>
      <c r="G146" s="14"/>
      <c r="H146" s="14"/>
      <c r="I146" s="14"/>
      <c r="J146" s="14"/>
      <c r="K146" s="14">
        <v>2.389426E-2</v>
      </c>
      <c r="L146" s="14">
        <v>2.0407120000000001E-2</v>
      </c>
      <c r="M146" s="14">
        <v>1.9391454999999998E-2</v>
      </c>
      <c r="N146" s="14"/>
      <c r="P146" s="14">
        <f t="shared" si="26"/>
        <v>2.1230945000000001E-2</v>
      </c>
      <c r="Q146" s="41" t="str">
        <f t="shared" si="30"/>
        <v>신분류</v>
      </c>
      <c r="R146" s="17" t="str">
        <f t="shared" si="27"/>
        <v>성장산업</v>
      </c>
      <c r="S146" s="17" t="str">
        <f t="shared" si="28"/>
        <v/>
      </c>
      <c r="T146" s="17" t="str">
        <f t="shared" si="29"/>
        <v>1%</v>
      </c>
    </row>
    <row r="147" spans="1:20" x14ac:dyDescent="0.2">
      <c r="B147" t="s">
        <v>119</v>
      </c>
      <c r="C147" t="s">
        <v>142</v>
      </c>
      <c r="D147" s="14">
        <v>3.6087036666666669E-2</v>
      </c>
      <c r="E147" s="14">
        <v>2.638035E-2</v>
      </c>
      <c r="F147" s="14">
        <v>2.1595420000000001E-2</v>
      </c>
      <c r="G147" s="14">
        <v>2.0485586666666666E-2</v>
      </c>
      <c r="H147" s="14">
        <v>2.5532640000000006E-2</v>
      </c>
      <c r="I147" s="14">
        <v>1.8015373333333334E-2</v>
      </c>
      <c r="J147" s="14">
        <v>6.957376500000001E-2</v>
      </c>
      <c r="K147" s="14">
        <v>2.0226275000000002E-2</v>
      </c>
      <c r="L147" s="14">
        <v>3.5503450000000006E-2</v>
      </c>
      <c r="M147" s="14">
        <v>1.3154634999999998E-2</v>
      </c>
      <c r="N147" s="14"/>
      <c r="P147" s="14">
        <f t="shared" si="26"/>
        <v>2.8655453166666667E-2</v>
      </c>
      <c r="Q147" s="14">
        <f t="shared" si="30"/>
        <v>-5.8353767676767792E-5</v>
      </c>
      <c r="R147" s="17" t="str">
        <f t="shared" si="27"/>
        <v>성장산업</v>
      </c>
      <c r="S147" s="17" t="str">
        <f t="shared" si="28"/>
        <v/>
      </c>
      <c r="T147" s="17" t="str">
        <f t="shared" si="29"/>
        <v>1%</v>
      </c>
    </row>
    <row r="148" spans="1:20" x14ac:dyDescent="0.2">
      <c r="B148" t="s">
        <v>120</v>
      </c>
      <c r="C148" t="s">
        <v>141</v>
      </c>
      <c r="D148" s="14">
        <v>0.108296375</v>
      </c>
      <c r="E148" s="14">
        <v>4.8610050000000002E-2</v>
      </c>
      <c r="F148" s="14">
        <v>2.5124799999999996E-2</v>
      </c>
      <c r="G148" s="14">
        <v>2.5135200000000003E-2</v>
      </c>
      <c r="H148" s="14">
        <v>4.1701209999999996E-2</v>
      </c>
      <c r="I148" s="14">
        <v>2.5175315E-2</v>
      </c>
      <c r="J148" s="14">
        <v>4.0414599999999995E-2</v>
      </c>
      <c r="K148" s="14">
        <v>2.2471770000000002E-2</v>
      </c>
      <c r="L148" s="14">
        <v>7.7215527499999992E-2</v>
      </c>
      <c r="M148" s="14">
        <v>5.7878915999999989E-2</v>
      </c>
      <c r="N148" s="14"/>
      <c r="P148" s="14">
        <f t="shared" si="26"/>
        <v>4.7202376349999998E-2</v>
      </c>
      <c r="Q148" s="14">
        <f t="shared" si="30"/>
        <v>-1.4392220212121225E-3</v>
      </c>
      <c r="R148" s="17" t="str">
        <f t="shared" si="27"/>
        <v>성장산업</v>
      </c>
      <c r="S148" s="17" t="str">
        <f t="shared" si="28"/>
        <v/>
      </c>
      <c r="T148" s="17" t="str">
        <f t="shared" si="29"/>
        <v>1%</v>
      </c>
    </row>
    <row r="149" spans="1:20" x14ac:dyDescent="0.2">
      <c r="B149" t="s">
        <v>121</v>
      </c>
      <c r="C149" t="s">
        <v>143</v>
      </c>
      <c r="D149" s="14">
        <v>2.1660513333333336E-2</v>
      </c>
      <c r="E149" s="14">
        <v>1.2753178E-2</v>
      </c>
      <c r="F149" s="14">
        <v>1.5077717500000001E-2</v>
      </c>
      <c r="G149" s="14">
        <v>1.7218681428571431E-2</v>
      </c>
      <c r="H149" s="14">
        <v>2.2079575000000001E-2</v>
      </c>
      <c r="I149" s="14">
        <v>2.4281018571428576E-2</v>
      </c>
      <c r="J149" s="14">
        <v>3.2350431428571427E-2</v>
      </c>
      <c r="K149" s="14">
        <v>1.5960226249999997E-2</v>
      </c>
      <c r="L149" s="14">
        <v>1.9754497499999999E-2</v>
      </c>
      <c r="M149" s="14">
        <v>1.5082438571428573E-2</v>
      </c>
      <c r="N149" s="14"/>
      <c r="P149" s="14">
        <f t="shared" si="26"/>
        <v>1.9621827758333332E-2</v>
      </c>
      <c r="Q149" s="14">
        <f t="shared" si="30"/>
        <v>2.534290967532468E-4</v>
      </c>
      <c r="R149" s="17" t="str">
        <f t="shared" si="27"/>
        <v>성장산업</v>
      </c>
      <c r="S149" s="17" t="str">
        <f t="shared" si="28"/>
        <v/>
      </c>
      <c r="T149" s="17" t="str">
        <f t="shared" si="29"/>
        <v>1%</v>
      </c>
    </row>
    <row r="150" spans="1:20" x14ac:dyDescent="0.2">
      <c r="B150" t="s">
        <v>122</v>
      </c>
      <c r="C150" t="s">
        <v>144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>
        <v>8.7149370000000004E-2</v>
      </c>
      <c r="N150" s="14"/>
      <c r="P150" s="14">
        <f t="shared" si="26"/>
        <v>8.7149370000000004E-2</v>
      </c>
      <c r="Q150" s="41" t="str">
        <f t="shared" si="30"/>
        <v>신분류</v>
      </c>
      <c r="R150" s="17" t="str">
        <f t="shared" si="27"/>
        <v>성장산업</v>
      </c>
      <c r="S150" s="17" t="str">
        <f t="shared" si="28"/>
        <v/>
      </c>
      <c r="T150" s="17" t="str">
        <f t="shared" si="29"/>
        <v>1%</v>
      </c>
    </row>
    <row r="151" spans="1:20" x14ac:dyDescent="0.2">
      <c r="B151" t="s">
        <v>123</v>
      </c>
      <c r="C151" t="s">
        <v>42</v>
      </c>
      <c r="D151" s="14">
        <v>1.4199119999999999E-2</v>
      </c>
      <c r="E151" s="14"/>
      <c r="F151" s="14"/>
      <c r="G151" s="14"/>
      <c r="H151" s="14"/>
      <c r="I151" s="14">
        <v>2.9830720000000002E-2</v>
      </c>
      <c r="J151" s="14">
        <v>3.0050900000000002E-2</v>
      </c>
      <c r="K151" s="14">
        <v>2.8157880000000003E-2</v>
      </c>
      <c r="L151" s="14">
        <v>2.6334140000000002E-2</v>
      </c>
      <c r="M151" s="14">
        <v>2.40486E-2</v>
      </c>
      <c r="N151" s="14"/>
      <c r="P151" s="14">
        <f t="shared" si="26"/>
        <v>2.5436893333333335E-2</v>
      </c>
      <c r="Q151" s="41" t="str">
        <f t="shared" si="30"/>
        <v>신분류</v>
      </c>
      <c r="R151" s="17" t="str">
        <f t="shared" si="27"/>
        <v>성장산업</v>
      </c>
      <c r="S151" s="17" t="str">
        <f t="shared" si="28"/>
        <v/>
      </c>
      <c r="T151" s="17" t="str">
        <f t="shared" si="29"/>
        <v>1%</v>
      </c>
    </row>
    <row r="152" spans="1:20" x14ac:dyDescent="0.2">
      <c r="B152" t="s">
        <v>124</v>
      </c>
      <c r="C152" t="s">
        <v>42</v>
      </c>
      <c r="D152" s="14">
        <v>4.4084990000000004E-2</v>
      </c>
      <c r="E152" s="14">
        <v>2.1397917500000002E-2</v>
      </c>
      <c r="F152" s="14">
        <v>1.7811145E-2</v>
      </c>
      <c r="G152" s="14">
        <v>2.4041207999999998E-2</v>
      </c>
      <c r="H152" s="14">
        <v>2.6415542000000004E-2</v>
      </c>
      <c r="I152" s="14">
        <v>1.6187872000000002E-2</v>
      </c>
      <c r="J152" s="14">
        <v>2.4565882000000001E-2</v>
      </c>
      <c r="K152" s="14">
        <v>2.1280695999999998E-2</v>
      </c>
      <c r="L152" s="14">
        <v>1.9400882000000001E-2</v>
      </c>
      <c r="M152" s="14">
        <v>9.4998849999999996E-3</v>
      </c>
      <c r="N152" s="14"/>
      <c r="P152" s="14">
        <f t="shared" si="26"/>
        <v>2.246860195E-2</v>
      </c>
      <c r="Q152" s="14">
        <f t="shared" si="30"/>
        <v>-1.9184914333333334E-3</v>
      </c>
      <c r="R152" s="17" t="str">
        <f t="shared" si="27"/>
        <v>성장산업</v>
      </c>
      <c r="S152" s="17" t="str">
        <f t="shared" si="28"/>
        <v/>
      </c>
      <c r="T152" s="17" t="str">
        <f t="shared" si="29"/>
        <v>1%</v>
      </c>
    </row>
    <row r="153" spans="1:20" x14ac:dyDescent="0.2">
      <c r="B153" t="s">
        <v>125</v>
      </c>
      <c r="C153" t="s">
        <v>42</v>
      </c>
      <c r="D153" s="14">
        <v>4.8965834999999999E-2</v>
      </c>
      <c r="E153" s="14">
        <v>3.0575422499999998E-2</v>
      </c>
      <c r="F153" s="14">
        <v>2.1700649999999998E-2</v>
      </c>
      <c r="G153" s="14">
        <v>2.7974025E-2</v>
      </c>
      <c r="H153" s="14">
        <v>2.4884004000000001E-2</v>
      </c>
      <c r="I153" s="14">
        <v>2.7038133333333336E-2</v>
      </c>
      <c r="J153" s="14">
        <v>3.4057578333333331E-2</v>
      </c>
      <c r="K153" s="14">
        <v>2.9487200000000002E-2</v>
      </c>
      <c r="L153" s="14">
        <v>2.5119674999999998E-2</v>
      </c>
      <c r="M153" s="14">
        <v>3.0400104999999997E-2</v>
      </c>
      <c r="N153" s="14"/>
      <c r="P153" s="14">
        <f t="shared" si="26"/>
        <v>3.0020262816666664E-2</v>
      </c>
      <c r="Q153" s="14">
        <f t="shared" si="30"/>
        <v>-8.8451068585858566E-4</v>
      </c>
      <c r="R153" s="17" t="str">
        <f t="shared" si="27"/>
        <v>성장산업</v>
      </c>
      <c r="S153" s="17" t="str">
        <f t="shared" si="28"/>
        <v/>
      </c>
      <c r="T153" s="17" t="str">
        <f t="shared" si="29"/>
        <v>1%</v>
      </c>
    </row>
    <row r="154" spans="1:20" x14ac:dyDescent="0.2">
      <c r="B154" t="s">
        <v>126</v>
      </c>
      <c r="C154" t="s">
        <v>42</v>
      </c>
      <c r="D154" s="14">
        <v>1.39385E-2</v>
      </c>
      <c r="E154" s="14">
        <v>1.3387109999999999E-2</v>
      </c>
      <c r="F154" s="14">
        <v>1.3301999999999998E-2</v>
      </c>
      <c r="G154" s="14">
        <v>1.8328779999999999E-2</v>
      </c>
      <c r="H154" s="14">
        <v>2.6453699999999997E-2</v>
      </c>
      <c r="I154" s="14">
        <v>2.4701249999999998E-2</v>
      </c>
      <c r="J154" s="14">
        <v>2.4278919999999999E-2</v>
      </c>
      <c r="K154" s="14">
        <v>2.4937919999999999E-2</v>
      </c>
      <c r="L154" s="14">
        <v>2.500848E-2</v>
      </c>
      <c r="M154" s="14">
        <v>2.740304E-2</v>
      </c>
      <c r="N154" s="14"/>
      <c r="P154" s="14">
        <f t="shared" si="26"/>
        <v>2.1173969999999997E-2</v>
      </c>
      <c r="Q154" s="14">
        <f t="shared" si="30"/>
        <v>1.677624363636364E-3</v>
      </c>
      <c r="R154" s="17" t="str">
        <f t="shared" si="27"/>
        <v>성장산업</v>
      </c>
      <c r="S154" s="17" t="str">
        <f t="shared" si="28"/>
        <v/>
      </c>
      <c r="T154" s="17" t="str">
        <f t="shared" si="29"/>
        <v>1%</v>
      </c>
    </row>
    <row r="155" spans="1:20" x14ac:dyDescent="0.2">
      <c r="B155" t="s">
        <v>127</v>
      </c>
      <c r="C155" t="s">
        <v>42</v>
      </c>
      <c r="D155" s="14">
        <v>1.91857E-2</v>
      </c>
      <c r="E155" s="14">
        <v>1.7998199999999999E-2</v>
      </c>
      <c r="F155" s="14">
        <v>1.8272506666666667E-2</v>
      </c>
      <c r="G155" s="14">
        <v>2.0773940000000001E-2</v>
      </c>
      <c r="H155" s="14">
        <v>2.4527014999999999E-2</v>
      </c>
      <c r="I155" s="14">
        <v>2.9102175000000001E-2</v>
      </c>
      <c r="J155" s="14">
        <v>2.6190547499999998E-2</v>
      </c>
      <c r="K155" s="14">
        <v>2.4386049999999999E-2</v>
      </c>
      <c r="L155" s="14">
        <v>2.43909725E-2</v>
      </c>
      <c r="M155" s="14">
        <v>2.3883042500000003E-2</v>
      </c>
      <c r="N155" s="14"/>
      <c r="P155" s="14">
        <f t="shared" si="26"/>
        <v>2.2871014916666665E-2</v>
      </c>
      <c r="Q155" s="14">
        <f t="shared" si="30"/>
        <v>8.388981161616166E-4</v>
      </c>
      <c r="R155" s="17" t="str">
        <f t="shared" si="27"/>
        <v>성장산업</v>
      </c>
      <c r="S155" s="17" t="str">
        <f t="shared" si="28"/>
        <v/>
      </c>
      <c r="T155" s="17" t="str">
        <f t="shared" si="29"/>
        <v>1%</v>
      </c>
    </row>
    <row r="156" spans="1:20" x14ac:dyDescent="0.2">
      <c r="B156" t="s">
        <v>128</v>
      </c>
      <c r="C156" t="s">
        <v>42</v>
      </c>
      <c r="D156" s="14"/>
      <c r="E156" s="14"/>
      <c r="F156" s="14"/>
      <c r="G156" s="14">
        <v>2.1844230000000003E-2</v>
      </c>
      <c r="H156" s="14"/>
      <c r="I156" s="14">
        <v>2.0296479999999995E-2</v>
      </c>
      <c r="J156" s="14">
        <v>2.6226200000000002E-2</v>
      </c>
      <c r="K156" s="14">
        <v>1.2261059999999999E-2</v>
      </c>
      <c r="L156" s="14"/>
      <c r="M156" s="14"/>
      <c r="N156" s="14"/>
      <c r="P156" s="14">
        <f t="shared" si="26"/>
        <v>2.0156992500000002E-2</v>
      </c>
      <c r="Q156" s="41" t="str">
        <f t="shared" si="30"/>
        <v>신분류</v>
      </c>
      <c r="R156" s="17" t="str">
        <f t="shared" si="27"/>
        <v>성장산업</v>
      </c>
      <c r="S156" s="17" t="str">
        <f t="shared" si="28"/>
        <v/>
      </c>
      <c r="T156" s="17" t="str">
        <f t="shared" si="29"/>
        <v>1%</v>
      </c>
    </row>
    <row r="157" spans="1:20" x14ac:dyDescent="0.2">
      <c r="B157" t="s">
        <v>129</v>
      </c>
      <c r="C157" t="s">
        <v>145</v>
      </c>
      <c r="D157" s="14">
        <v>1.7795129375E-2</v>
      </c>
      <c r="E157" s="14">
        <v>1.5997472666666668E-2</v>
      </c>
      <c r="F157" s="14">
        <v>1.3079842222222223E-2</v>
      </c>
      <c r="G157" s="14">
        <v>1.4930023124999999E-2</v>
      </c>
      <c r="H157" s="14">
        <v>2.8030264999999999E-2</v>
      </c>
      <c r="I157" s="14">
        <v>2.2684083076923076E-2</v>
      </c>
      <c r="J157" s="14">
        <v>2.4523006428571425E-2</v>
      </c>
      <c r="K157" s="14">
        <v>2.2155531249999999E-2</v>
      </c>
      <c r="L157" s="14">
        <v>2.4880072222222223E-2</v>
      </c>
      <c r="M157" s="14">
        <v>2.8118786315789467E-2</v>
      </c>
      <c r="N157" s="14"/>
      <c r="P157" s="14">
        <f t="shared" si="26"/>
        <v>2.1219421168239504E-2</v>
      </c>
      <c r="Q157" s="14">
        <f t="shared" si="30"/>
        <v>1.3569837726213354E-3</v>
      </c>
      <c r="R157" s="17" t="str">
        <f t="shared" si="27"/>
        <v>성장산업</v>
      </c>
      <c r="S157" s="17" t="str">
        <f t="shared" si="28"/>
        <v/>
      </c>
      <c r="T157" s="17" t="str">
        <f t="shared" si="29"/>
        <v>1%</v>
      </c>
    </row>
    <row r="158" spans="1:20" x14ac:dyDescent="0.2">
      <c r="B158" t="s">
        <v>130</v>
      </c>
      <c r="C158" t="s">
        <v>145</v>
      </c>
      <c r="D158" s="14">
        <v>1.6578582500000001E-2</v>
      </c>
      <c r="E158" s="14">
        <v>1.310877E-2</v>
      </c>
      <c r="F158" s="14">
        <v>1.0199674285714286E-2</v>
      </c>
      <c r="G158" s="14">
        <v>1.21842975E-2</v>
      </c>
      <c r="H158" s="14">
        <v>1.285295625E-2</v>
      </c>
      <c r="I158" s="14">
        <v>1.4860636250000002E-2</v>
      </c>
      <c r="J158" s="14">
        <v>1.9117529999999994E-2</v>
      </c>
      <c r="K158" s="14">
        <v>1.943189125E-2</v>
      </c>
      <c r="L158" s="14">
        <v>2.1905407499999998E-2</v>
      </c>
      <c r="M158" s="14">
        <v>1.9789768888888885E-2</v>
      </c>
      <c r="N158" s="14"/>
      <c r="P158" s="14">
        <f t="shared" si="26"/>
        <v>1.6002951442460316E-2</v>
      </c>
      <c r="Q158" s="14">
        <f t="shared" si="30"/>
        <v>9.6633698376623345E-4</v>
      </c>
      <c r="R158" s="17" t="str">
        <f t="shared" si="27"/>
        <v>성장산업</v>
      </c>
      <c r="S158" s="17" t="str">
        <f t="shared" si="28"/>
        <v/>
      </c>
      <c r="T158" s="17" t="str">
        <f t="shared" si="29"/>
        <v>1%</v>
      </c>
    </row>
    <row r="160" spans="1:20" x14ac:dyDescent="0.2">
      <c r="A160" s="17" t="s">
        <v>62</v>
      </c>
      <c r="B160" t="s">
        <v>59</v>
      </c>
      <c r="C160" t="s">
        <v>60</v>
      </c>
      <c r="D160" s="14">
        <f t="shared" ref="D160:N160" si="31">AVERAGEIF($A$3:$A$142,"대분류",D3:D142)</f>
        <v>7.0068905333333348E-2</v>
      </c>
      <c r="E160" s="14">
        <f t="shared" si="31"/>
        <v>5.4955752666666663E-2</v>
      </c>
      <c r="F160" s="14">
        <f t="shared" si="31"/>
        <v>4.8399762666666672E-2</v>
      </c>
      <c r="G160" s="14">
        <f t="shared" si="31"/>
        <v>5.6807826000000006E-2</v>
      </c>
      <c r="H160" s="14">
        <f t="shared" si="31"/>
        <v>5.5389583333333325E-2</v>
      </c>
      <c r="I160" s="14">
        <f t="shared" si="31"/>
        <v>7.7486393999999986E-2</v>
      </c>
      <c r="J160" s="14">
        <f t="shared" si="31"/>
        <v>6.1943288000000006E-2</v>
      </c>
      <c r="K160" s="14">
        <f t="shared" si="31"/>
        <v>3.2258963333333328E-2</v>
      </c>
      <c r="L160" s="14">
        <f t="shared" si="31"/>
        <v>2.8264726E-2</v>
      </c>
      <c r="M160" s="14">
        <f t="shared" si="31"/>
        <v>7.3440269333333336E-2</v>
      </c>
      <c r="N160" s="14">
        <f t="shared" si="31"/>
        <v>4.9359985333333328E-2</v>
      </c>
      <c r="P160" s="14">
        <f t="shared" ref="P160" si="32">AVERAGE(D160:M160)</f>
        <v>5.5901547066666668E-2</v>
      </c>
      <c r="Q160" s="14">
        <f t="shared" ref="Q160" si="33">LINEST(D160:M160)</f>
        <v>-1.2102770343434348E-3</v>
      </c>
      <c r="R160" s="17" t="str">
        <f>IF(P160&gt;0,$W$3,IF(Q160&gt;0,$W$5,$W$4))</f>
        <v>성장산업</v>
      </c>
      <c r="S160" s="17" t="str">
        <f>IF(R160=$W$5,"업력 10년 미만 여부","")</f>
        <v/>
      </c>
      <c r="T160" s="17" t="str">
        <f>IF(R160=$W$3,"1%",IF(R160=$W$4,"0%","확인"))</f>
        <v>1%</v>
      </c>
    </row>
  </sheetData>
  <phoneticPr fontId="1" type="noConversion"/>
  <conditionalFormatting sqref="B160:T160 B3:T142">
    <cfRule type="expression" dxfId="1" priority="5">
      <formula>$R3=$W$5</formula>
    </cfRule>
    <cfRule type="expression" dxfId="0" priority="6">
      <formula>$R3=$W$4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H44"/>
  <sheetViews>
    <sheetView showGridLines="0" workbookViewId="0">
      <selection activeCell="G12" sqref="G12"/>
    </sheetView>
  </sheetViews>
  <sheetFormatPr defaultRowHeight="12" x14ac:dyDescent="0.2"/>
  <cols>
    <col min="1" max="1" width="3.7109375" customWidth="1"/>
    <col min="2" max="7" width="25.7109375" customWidth="1"/>
  </cols>
  <sheetData>
    <row r="1" spans="1:8" x14ac:dyDescent="0.2">
      <c r="A1" s="17" t="s">
        <v>66</v>
      </c>
      <c r="B1" t="s">
        <v>67</v>
      </c>
    </row>
    <row r="2" spans="1:8" x14ac:dyDescent="0.2">
      <c r="A2" s="17" t="s">
        <v>66</v>
      </c>
      <c r="B2" t="s">
        <v>68</v>
      </c>
    </row>
    <row r="3" spans="1:8" x14ac:dyDescent="0.2">
      <c r="A3" s="17" t="s">
        <v>66</v>
      </c>
      <c r="B3" t="s">
        <v>69</v>
      </c>
    </row>
    <row r="4" spans="1:8" x14ac:dyDescent="0.2">
      <c r="A4" s="17" t="s">
        <v>66</v>
      </c>
      <c r="B4" t="s">
        <v>65</v>
      </c>
    </row>
    <row r="6" spans="1:8" x14ac:dyDescent="0.2">
      <c r="A6" s="37" t="s">
        <v>70</v>
      </c>
    </row>
    <row r="7" spans="1:8" x14ac:dyDescent="0.2">
      <c r="B7" s="28" t="s">
        <v>84</v>
      </c>
      <c r="C7" s="28" t="s">
        <v>71</v>
      </c>
      <c r="D7" s="28" t="s">
        <v>72</v>
      </c>
      <c r="E7" s="28" t="s">
        <v>73</v>
      </c>
      <c r="F7" s="28" t="s">
        <v>74</v>
      </c>
      <c r="G7" s="28" t="s">
        <v>75</v>
      </c>
    </row>
    <row r="8" spans="1:8" x14ac:dyDescent="0.2">
      <c r="B8" s="28" t="s">
        <v>61</v>
      </c>
      <c r="C8" s="28" t="s">
        <v>77</v>
      </c>
      <c r="D8" s="28" t="s">
        <v>78</v>
      </c>
      <c r="E8" s="28" t="s">
        <v>79</v>
      </c>
      <c r="F8" s="28" t="s">
        <v>46</v>
      </c>
      <c r="G8" s="28" t="s">
        <v>82</v>
      </c>
    </row>
    <row r="9" spans="1:8" x14ac:dyDescent="0.2">
      <c r="B9" s="28" t="s">
        <v>85</v>
      </c>
      <c r="C9" s="28" t="s">
        <v>91</v>
      </c>
      <c r="D9" s="28" t="s">
        <v>92</v>
      </c>
      <c r="E9" s="28" t="s">
        <v>83</v>
      </c>
      <c r="F9" s="29"/>
      <c r="G9" s="29"/>
      <c r="H9" s="26" t="s">
        <v>76</v>
      </c>
    </row>
    <row r="10" spans="1:8" x14ac:dyDescent="0.2">
      <c r="B10" s="42" t="s">
        <v>86</v>
      </c>
      <c r="C10" s="42" t="s">
        <v>80</v>
      </c>
      <c r="D10" s="42"/>
      <c r="E10" s="42"/>
      <c r="F10" s="42" t="s">
        <v>54</v>
      </c>
      <c r="G10" s="43">
        <v>0</v>
      </c>
      <c r="H10" s="27" t="s">
        <v>95</v>
      </c>
    </row>
    <row r="11" spans="1:8" x14ac:dyDescent="0.2">
      <c r="B11" s="42" t="s">
        <v>87</v>
      </c>
      <c r="C11" s="42" t="s">
        <v>81</v>
      </c>
      <c r="D11" s="42" t="s">
        <v>81</v>
      </c>
      <c r="E11" s="42"/>
      <c r="F11" s="42" t="s">
        <v>49</v>
      </c>
      <c r="G11" s="43">
        <v>0.01</v>
      </c>
      <c r="H11" s="27" t="s">
        <v>96</v>
      </c>
    </row>
    <row r="12" spans="1:8" x14ac:dyDescent="0.2">
      <c r="B12" s="42" t="s">
        <v>88</v>
      </c>
      <c r="C12" s="42" t="s">
        <v>81</v>
      </c>
      <c r="D12" s="42" t="s">
        <v>80</v>
      </c>
      <c r="E12" s="42" t="s">
        <v>93</v>
      </c>
      <c r="F12" s="42" t="s">
        <v>54</v>
      </c>
      <c r="G12" s="43">
        <v>0</v>
      </c>
      <c r="H12" s="27" t="s">
        <v>109</v>
      </c>
    </row>
    <row r="13" spans="1:8" x14ac:dyDescent="0.2">
      <c r="B13" s="42" t="s">
        <v>89</v>
      </c>
      <c r="C13" s="42" t="s">
        <v>81</v>
      </c>
      <c r="D13" s="42" t="s">
        <v>80</v>
      </c>
      <c r="E13" s="42" t="s">
        <v>94</v>
      </c>
      <c r="F13" s="42" t="s">
        <v>49</v>
      </c>
      <c r="G13" s="43">
        <v>0.01</v>
      </c>
      <c r="H13" s="27" t="s">
        <v>109</v>
      </c>
    </row>
    <row r="14" spans="1:8" x14ac:dyDescent="0.2">
      <c r="B14" s="38" t="s">
        <v>90</v>
      </c>
    </row>
    <row r="15" spans="1:8" x14ac:dyDescent="0.2">
      <c r="B15" s="38"/>
    </row>
    <row r="16" spans="1:8" x14ac:dyDescent="0.2">
      <c r="A16" s="36" t="s">
        <v>108</v>
      </c>
    </row>
    <row r="17" spans="1:5" ht="12.75" thickBot="1" x14ac:dyDescent="0.25">
      <c r="A17" s="27"/>
      <c r="B17" s="15" t="s">
        <v>61</v>
      </c>
      <c r="C17" s="15" t="s">
        <v>46</v>
      </c>
      <c r="D17" s="15" t="s">
        <v>97</v>
      </c>
      <c r="E17" s="15" t="s">
        <v>98</v>
      </c>
    </row>
    <row r="18" spans="1:5" x14ac:dyDescent="0.2">
      <c r="A18" s="27"/>
      <c r="B18" s="17" t="s">
        <v>86</v>
      </c>
      <c r="C18" s="17" t="s">
        <v>102</v>
      </c>
      <c r="D18" s="17">
        <f>+'(적용용)업종별_성장률'!X3</f>
        <v>129</v>
      </c>
      <c r="E18" s="25">
        <f>+D18/$D$21</f>
        <v>0.92142857142857137</v>
      </c>
    </row>
    <row r="19" spans="1:5" x14ac:dyDescent="0.2">
      <c r="A19" s="27"/>
      <c r="B19" s="17" t="s">
        <v>87</v>
      </c>
      <c r="C19" s="17" t="s">
        <v>100</v>
      </c>
      <c r="D19" s="17">
        <f>+'(적용용)업종별_성장률'!X4</f>
        <v>4</v>
      </c>
      <c r="E19" s="25">
        <f t="shared" ref="E19:E20" si="0">+D19/$D$21</f>
        <v>2.8571428571428571E-2</v>
      </c>
    </row>
    <row r="20" spans="1:5" x14ac:dyDescent="0.2">
      <c r="A20" s="27"/>
      <c r="B20" s="30" t="s">
        <v>99</v>
      </c>
      <c r="C20" s="30" t="s">
        <v>101</v>
      </c>
      <c r="D20" s="30">
        <f>+'(적용용)업종별_성장률'!X5</f>
        <v>7</v>
      </c>
      <c r="E20" s="31">
        <f t="shared" si="0"/>
        <v>0.05</v>
      </c>
    </row>
    <row r="21" spans="1:5" x14ac:dyDescent="0.2">
      <c r="A21" s="27"/>
      <c r="B21" s="32" t="s">
        <v>103</v>
      </c>
      <c r="C21" s="32"/>
      <c r="D21" s="33">
        <f>SUM(D18:D20)</f>
        <v>140</v>
      </c>
      <c r="E21" s="34">
        <f>SUM(E18:E20)</f>
        <v>1</v>
      </c>
    </row>
    <row r="22" spans="1:5" x14ac:dyDescent="0.2">
      <c r="A22" s="27"/>
    </row>
    <row r="23" spans="1:5" x14ac:dyDescent="0.2">
      <c r="A23" s="36" t="s">
        <v>104</v>
      </c>
    </row>
    <row r="24" spans="1:5" ht="12.75" thickBot="1" x14ac:dyDescent="0.25">
      <c r="A24" s="27"/>
      <c r="B24" s="35" t="s">
        <v>107</v>
      </c>
      <c r="C24" s="35" t="s">
        <v>105</v>
      </c>
      <c r="D24" s="35" t="s">
        <v>106</v>
      </c>
      <c r="E24" s="35" t="s">
        <v>133</v>
      </c>
    </row>
    <row r="25" spans="1:5" x14ac:dyDescent="0.2">
      <c r="A25" s="27"/>
      <c r="B25" t="s">
        <v>22</v>
      </c>
      <c r="C25" s="14">
        <v>-9.3300165789999987</v>
      </c>
      <c r="D25" s="14">
        <v>-2.7516789156969699</v>
      </c>
      <c r="E25" s="17" t="s">
        <v>54</v>
      </c>
    </row>
    <row r="26" spans="1:5" x14ac:dyDescent="0.2">
      <c r="A26" s="27"/>
      <c r="B26" t="s">
        <v>323</v>
      </c>
      <c r="C26" s="14">
        <v>-3.0904099999999992E-3</v>
      </c>
      <c r="D26" s="14">
        <v>-1.5611897939393939E-2</v>
      </c>
      <c r="E26" s="17" t="s">
        <v>54</v>
      </c>
    </row>
    <row r="27" spans="1:5" x14ac:dyDescent="0.2">
      <c r="A27" s="27"/>
      <c r="B27" t="s">
        <v>352</v>
      </c>
      <c r="C27" s="14">
        <v>-6.1375290000000009E-3</v>
      </c>
      <c r="D27" s="14">
        <v>-6.8153422424242433E-3</v>
      </c>
      <c r="E27" s="17" t="s">
        <v>54</v>
      </c>
    </row>
    <row r="28" spans="1:5" x14ac:dyDescent="0.2">
      <c r="A28" s="27"/>
      <c r="B28" t="s">
        <v>383</v>
      </c>
      <c r="C28" s="14">
        <v>-0.12792493099999999</v>
      </c>
      <c r="D28" s="14">
        <v>-3.4271186121212126E-2</v>
      </c>
      <c r="E28" s="17" t="s">
        <v>54</v>
      </c>
    </row>
    <row r="29" spans="1:5" x14ac:dyDescent="0.2">
      <c r="A29" s="27"/>
      <c r="C29" s="14"/>
      <c r="D29" s="14"/>
    </row>
    <row r="30" spans="1:5" x14ac:dyDescent="0.2">
      <c r="A30" s="36" t="s">
        <v>110</v>
      </c>
    </row>
    <row r="31" spans="1:5" ht="12.75" thickBot="1" x14ac:dyDescent="0.25">
      <c r="B31" s="35" t="s">
        <v>107</v>
      </c>
      <c r="C31" s="35" t="s">
        <v>105</v>
      </c>
      <c r="D31" s="35" t="s">
        <v>106</v>
      </c>
      <c r="E31" s="35" t="s">
        <v>133</v>
      </c>
    </row>
    <row r="32" spans="1:5" x14ac:dyDescent="0.2">
      <c r="B32" t="s">
        <v>256</v>
      </c>
      <c r="C32" s="14">
        <v>-8.8921000000000133E-5</v>
      </c>
      <c r="D32" s="14">
        <v>1.6020607090909095E-2</v>
      </c>
      <c r="E32" s="17" t="s">
        <v>131</v>
      </c>
    </row>
    <row r="33" spans="1:5" x14ac:dyDescent="0.2">
      <c r="B33" t="s">
        <v>274</v>
      </c>
      <c r="C33" s="14">
        <v>-4.0994095000000008E-2</v>
      </c>
      <c r="D33" s="14">
        <v>7.913233151515155E-3</v>
      </c>
      <c r="E33" s="17" t="s">
        <v>131</v>
      </c>
    </row>
    <row r="34" spans="1:5" x14ac:dyDescent="0.2">
      <c r="B34" t="s">
        <v>276</v>
      </c>
      <c r="C34" s="14">
        <v>-5.1418614999999987E-2</v>
      </c>
      <c r="D34" s="14">
        <v>9.8131853939393936E-3</v>
      </c>
      <c r="E34" s="17" t="s">
        <v>131</v>
      </c>
    </row>
    <row r="35" spans="1:5" x14ac:dyDescent="0.2">
      <c r="B35" t="s">
        <v>326</v>
      </c>
      <c r="C35" s="14">
        <v>-2.0156382E-2</v>
      </c>
      <c r="D35" s="14">
        <v>3.531002909090909E-3</v>
      </c>
      <c r="E35" s="17" t="s">
        <v>131</v>
      </c>
    </row>
    <row r="36" spans="1:5" x14ac:dyDescent="0.2">
      <c r="B36" t="s">
        <v>328</v>
      </c>
      <c r="C36" s="14">
        <v>-7.4164632999999994E-2</v>
      </c>
      <c r="D36" s="14">
        <v>2.1224925454545423E-3</v>
      </c>
      <c r="E36" s="17" t="s">
        <v>131</v>
      </c>
    </row>
    <row r="37" spans="1:5" x14ac:dyDescent="0.2">
      <c r="B37" t="s">
        <v>341</v>
      </c>
      <c r="C37" s="14">
        <v>-2.6132706000000006E-2</v>
      </c>
      <c r="D37" s="14">
        <v>1.4372336969696979E-3</v>
      </c>
      <c r="E37" s="17" t="s">
        <v>131</v>
      </c>
    </row>
    <row r="38" spans="1:5" x14ac:dyDescent="0.2">
      <c r="B38" t="s">
        <v>38</v>
      </c>
      <c r="C38" s="14">
        <v>-2.3701869999999889E-3</v>
      </c>
      <c r="D38" s="14">
        <v>2.3314218000000001E-2</v>
      </c>
      <c r="E38" s="17" t="s">
        <v>131</v>
      </c>
    </row>
    <row r="41" spans="1:5" x14ac:dyDescent="0.2">
      <c r="A41" s="37" t="s">
        <v>132</v>
      </c>
    </row>
    <row r="42" spans="1:5" ht="12.75" thickBot="1" x14ac:dyDescent="0.25">
      <c r="B42" s="35" t="s">
        <v>107</v>
      </c>
      <c r="C42" s="35" t="s">
        <v>105</v>
      </c>
      <c r="D42" s="35" t="s">
        <v>106</v>
      </c>
      <c r="E42" s="35" t="s">
        <v>133</v>
      </c>
    </row>
    <row r="43" spans="1:5" x14ac:dyDescent="0.2">
      <c r="B43" t="s">
        <v>123</v>
      </c>
      <c r="C43" s="14">
        <v>-0.14994409650175691</v>
      </c>
      <c r="D43" s="14">
        <v>0.12162253156816048</v>
      </c>
      <c r="E43" s="17" t="s">
        <v>131</v>
      </c>
    </row>
    <row r="44" spans="1:5" x14ac:dyDescent="0.2">
      <c r="B44" t="s">
        <v>125</v>
      </c>
      <c r="C44" s="14">
        <v>-0.13535580590076587</v>
      </c>
      <c r="D44" s="14">
        <v>-7.3854775902885018E-3</v>
      </c>
      <c r="E44" s="17" t="s">
        <v>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topLeftCell="A1048576" workbookViewId="0">
      <selection sqref="A1:XFD1048576"/>
    </sheetView>
  </sheetViews>
  <sheetFormatPr defaultRowHeight="12" zeroHeight="1" x14ac:dyDescent="0.2"/>
  <sheetData>
    <row r="1" hidden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-0.249977111117893"/>
  </sheetPr>
  <dimension ref="A1:P141"/>
  <sheetViews>
    <sheetView workbookViewId="0">
      <selection activeCell="K123" sqref="K123"/>
    </sheetView>
  </sheetViews>
  <sheetFormatPr defaultRowHeight="12" x14ac:dyDescent="0.2"/>
  <cols>
    <col min="1" max="1" width="55.42578125" bestFit="1" customWidth="1"/>
    <col min="2" max="2" width="16.140625" bestFit="1" customWidth="1"/>
    <col min="3" max="3" width="7.28515625" bestFit="1" customWidth="1"/>
    <col min="4" max="12" width="7.85546875" bestFit="1" customWidth="1"/>
    <col min="13" max="13" width="10.42578125" bestFit="1" customWidth="1"/>
  </cols>
  <sheetData>
    <row r="1" spans="1:16" x14ac:dyDescent="0.2">
      <c r="A1" s="4" t="s">
        <v>149</v>
      </c>
      <c r="B1" s="4" t="s">
        <v>153</v>
      </c>
      <c r="C1" s="4" t="s">
        <v>2</v>
      </c>
      <c r="D1" s="4" t="s">
        <v>154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155</v>
      </c>
      <c r="P1" t="s">
        <v>156</v>
      </c>
    </row>
    <row r="2" spans="1:16" x14ac:dyDescent="0.2">
      <c r="A2" s="4" t="s">
        <v>14</v>
      </c>
      <c r="B2" s="4" t="s">
        <v>16</v>
      </c>
      <c r="C2" s="4" t="s">
        <v>17</v>
      </c>
      <c r="D2" s="4">
        <v>9.17</v>
      </c>
      <c r="E2" s="4">
        <v>6.56</v>
      </c>
      <c r="F2" s="4">
        <v>5.96</v>
      </c>
      <c r="G2" s="4">
        <v>4.3899999999999997</v>
      </c>
      <c r="H2" s="4">
        <v>5.24</v>
      </c>
      <c r="I2" s="4">
        <v>6.62</v>
      </c>
      <c r="J2" s="4">
        <v>6.87</v>
      </c>
      <c r="K2" s="4">
        <v>8.7799999999999994</v>
      </c>
      <c r="L2" s="4">
        <v>6.87</v>
      </c>
      <c r="M2" s="4">
        <v>4.55</v>
      </c>
      <c r="N2">
        <v>4.4400000000000004</v>
      </c>
      <c r="O2">
        <v>8.4700000000000006</v>
      </c>
      <c r="P2">
        <v>6.24</v>
      </c>
    </row>
    <row r="3" spans="1:16" x14ac:dyDescent="0.2">
      <c r="A3" s="4" t="s">
        <v>20</v>
      </c>
      <c r="B3" s="4" t="s">
        <v>16</v>
      </c>
      <c r="C3" s="4" t="s">
        <v>17</v>
      </c>
      <c r="D3" s="4">
        <v>5.14</v>
      </c>
      <c r="E3" s="4">
        <v>10.52</v>
      </c>
      <c r="F3" s="4">
        <v>-2.61</v>
      </c>
      <c r="G3" s="4">
        <v>-3.47</v>
      </c>
      <c r="H3" s="4">
        <v>8.39</v>
      </c>
      <c r="I3" s="4">
        <v>10.61</v>
      </c>
      <c r="J3" s="4">
        <v>7.3</v>
      </c>
      <c r="K3" s="4">
        <v>13.05</v>
      </c>
      <c r="L3" s="4">
        <v>3.91</v>
      </c>
      <c r="M3" s="4">
        <v>-0.81</v>
      </c>
      <c r="N3">
        <v>3.76</v>
      </c>
      <c r="O3">
        <v>10.09</v>
      </c>
      <c r="P3">
        <v>6.43</v>
      </c>
    </row>
    <row r="4" spans="1:16" x14ac:dyDescent="0.2">
      <c r="A4" s="4" t="s">
        <v>21</v>
      </c>
      <c r="B4" s="4" t="s">
        <v>16</v>
      </c>
      <c r="C4" s="4" t="s">
        <v>17</v>
      </c>
      <c r="D4" s="4">
        <v>18.63</v>
      </c>
      <c r="E4" s="4">
        <v>15.33</v>
      </c>
      <c r="F4" s="4">
        <v>13.38</v>
      </c>
      <c r="G4" s="4">
        <v>1.81</v>
      </c>
      <c r="H4" s="4">
        <v>-2.29</v>
      </c>
      <c r="I4" s="4">
        <v>0.5</v>
      </c>
      <c r="J4" s="4">
        <v>5.85</v>
      </c>
      <c r="K4" s="4">
        <v>9.4600000000000009</v>
      </c>
      <c r="L4" s="4">
        <v>5.25</v>
      </c>
      <c r="M4" s="4">
        <v>-1.6</v>
      </c>
      <c r="N4">
        <v>6.89</v>
      </c>
      <c r="O4">
        <v>11.42</v>
      </c>
      <c r="P4">
        <v>8.15</v>
      </c>
    </row>
    <row r="5" spans="1:16" x14ac:dyDescent="0.2">
      <c r="A5" s="4" t="s">
        <v>22</v>
      </c>
      <c r="B5" s="4" t="s">
        <v>16</v>
      </c>
      <c r="C5" s="4" t="s">
        <v>17</v>
      </c>
      <c r="D5" s="4">
        <v>1.77</v>
      </c>
      <c r="E5" s="4">
        <v>0.84</v>
      </c>
      <c r="F5" s="4">
        <v>0.45</v>
      </c>
      <c r="G5" s="4">
        <v>1.26</v>
      </c>
      <c r="H5" s="4">
        <v>-25.4</v>
      </c>
      <c r="I5" s="4">
        <v>-62.93</v>
      </c>
      <c r="J5" s="4">
        <v>-11.06</v>
      </c>
      <c r="K5" s="4">
        <v>-33.93</v>
      </c>
      <c r="L5" s="4">
        <v>-28.45</v>
      </c>
      <c r="M5" s="4">
        <v>-39.14</v>
      </c>
      <c r="N5">
        <v>-11892.33</v>
      </c>
      <c r="O5">
        <v>13.6</v>
      </c>
      <c r="P5">
        <v>28.44</v>
      </c>
    </row>
    <row r="6" spans="1:16" x14ac:dyDescent="0.2">
      <c r="A6" s="4" t="s">
        <v>23</v>
      </c>
      <c r="B6" s="4" t="s">
        <v>16</v>
      </c>
      <c r="C6" s="4" t="s">
        <v>17</v>
      </c>
      <c r="D6" s="4">
        <v>13.91</v>
      </c>
      <c r="E6" s="4">
        <v>9.76</v>
      </c>
      <c r="F6" s="4">
        <v>9.61</v>
      </c>
      <c r="G6" s="4">
        <v>7.26</v>
      </c>
      <c r="H6" s="4">
        <v>6.37</v>
      </c>
      <c r="I6" s="4">
        <v>6.87</v>
      </c>
      <c r="J6" s="4">
        <v>7.74</v>
      </c>
      <c r="K6" s="4">
        <v>10.41</v>
      </c>
      <c r="L6" s="4">
        <v>8.7899999999999991</v>
      </c>
      <c r="M6" s="4">
        <v>4.7699999999999996</v>
      </c>
      <c r="N6">
        <v>5.0599999999999996</v>
      </c>
      <c r="O6">
        <v>9.4600000000000009</v>
      </c>
      <c r="P6">
        <v>7.57</v>
      </c>
    </row>
    <row r="7" spans="1:16" x14ac:dyDescent="0.2">
      <c r="A7" s="4" t="s">
        <v>164</v>
      </c>
      <c r="B7" s="4" t="s">
        <v>16</v>
      </c>
      <c r="C7" s="4" t="s">
        <v>17</v>
      </c>
      <c r="D7" s="4">
        <v>12.65</v>
      </c>
      <c r="E7" s="4">
        <v>7.42</v>
      </c>
      <c r="F7" s="4">
        <v>7.57</v>
      </c>
      <c r="G7" s="4">
        <v>6.94</v>
      </c>
      <c r="H7" s="4">
        <v>6.05</v>
      </c>
      <c r="I7" s="4">
        <v>7.2</v>
      </c>
      <c r="J7" s="4">
        <v>8.32</v>
      </c>
      <c r="K7" s="4">
        <v>11.9</v>
      </c>
      <c r="L7" s="4">
        <v>8.2100000000000009</v>
      </c>
      <c r="M7" s="4">
        <v>5.43</v>
      </c>
      <c r="N7">
        <v>6.93</v>
      </c>
      <c r="O7">
        <v>6.06</v>
      </c>
      <c r="P7">
        <v>4.38</v>
      </c>
    </row>
    <row r="8" spans="1:16" x14ac:dyDescent="0.2">
      <c r="A8" s="4" t="s">
        <v>166</v>
      </c>
      <c r="B8" s="4" t="s">
        <v>16</v>
      </c>
      <c r="C8" s="4" t="s">
        <v>17</v>
      </c>
      <c r="D8" s="4">
        <v>11.82</v>
      </c>
      <c r="E8" s="4">
        <v>8.66</v>
      </c>
      <c r="F8" s="4">
        <v>6.91</v>
      </c>
      <c r="G8" s="4">
        <v>6.86</v>
      </c>
      <c r="H8" s="4">
        <v>5.54</v>
      </c>
      <c r="I8" s="4">
        <v>9.09</v>
      </c>
      <c r="J8" s="4">
        <v>8.49</v>
      </c>
      <c r="K8" s="4">
        <v>9.59</v>
      </c>
      <c r="L8" s="4">
        <v>6.72</v>
      </c>
      <c r="M8" s="4">
        <v>4.7300000000000004</v>
      </c>
      <c r="N8">
        <v>6.26</v>
      </c>
      <c r="O8">
        <v>6.98</v>
      </c>
      <c r="P8">
        <v>7.44</v>
      </c>
    </row>
    <row r="9" spans="1:16" x14ac:dyDescent="0.2">
      <c r="A9" s="4" t="s">
        <v>168</v>
      </c>
      <c r="B9" s="4" t="s">
        <v>16</v>
      </c>
      <c r="C9" s="4" t="s">
        <v>17</v>
      </c>
      <c r="D9" s="4">
        <v>9.84</v>
      </c>
      <c r="E9" s="4">
        <v>6.16</v>
      </c>
      <c r="F9" s="4">
        <v>7.93</v>
      </c>
      <c r="G9" s="4">
        <v>6.28</v>
      </c>
      <c r="H9" s="4">
        <v>6.35</v>
      </c>
      <c r="I9" s="4">
        <v>6.07</v>
      </c>
      <c r="J9" s="4">
        <v>8.02</v>
      </c>
      <c r="K9" s="4">
        <v>5.01</v>
      </c>
      <c r="L9" s="4">
        <v>5.36</v>
      </c>
      <c r="M9" s="4">
        <v>6.03</v>
      </c>
      <c r="N9">
        <v>3.35</v>
      </c>
      <c r="O9">
        <v>2.66</v>
      </c>
      <c r="P9">
        <v>-0.03</v>
      </c>
    </row>
    <row r="10" spans="1:16" x14ac:dyDescent="0.2">
      <c r="A10" s="4" t="s">
        <v>170</v>
      </c>
      <c r="B10" s="4" t="s">
        <v>16</v>
      </c>
      <c r="C10" s="4" t="s">
        <v>17</v>
      </c>
      <c r="D10" s="4">
        <v>10.65</v>
      </c>
      <c r="E10" s="4">
        <v>4.63</v>
      </c>
      <c r="F10" s="4">
        <v>10.11</v>
      </c>
      <c r="G10" s="4">
        <v>6.84</v>
      </c>
      <c r="H10" s="4">
        <v>3.73</v>
      </c>
      <c r="I10" s="4">
        <v>6.68</v>
      </c>
      <c r="J10" s="4">
        <v>7.05</v>
      </c>
      <c r="K10" s="4">
        <v>6.26</v>
      </c>
      <c r="L10" s="4">
        <v>5.29</v>
      </c>
      <c r="M10" s="4">
        <v>2.97</v>
      </c>
      <c r="N10">
        <v>7.23</v>
      </c>
      <c r="O10">
        <v>6</v>
      </c>
      <c r="P10">
        <v>-1.22</v>
      </c>
    </row>
    <row r="11" spans="1:16" x14ac:dyDescent="0.2">
      <c r="A11" s="4" t="s">
        <v>172</v>
      </c>
      <c r="B11" s="4" t="s">
        <v>16</v>
      </c>
      <c r="C11" s="4" t="s">
        <v>17</v>
      </c>
      <c r="D11" s="4">
        <v>14.01</v>
      </c>
      <c r="E11" s="4">
        <v>8.0299999999999994</v>
      </c>
      <c r="F11" s="4">
        <v>7.01</v>
      </c>
      <c r="G11" s="4">
        <v>7.18</v>
      </c>
      <c r="H11" s="4">
        <v>6.72</v>
      </c>
      <c r="I11" s="4">
        <v>6.86</v>
      </c>
      <c r="J11" s="4">
        <v>8.59</v>
      </c>
      <c r="K11" s="4">
        <v>14.77</v>
      </c>
      <c r="L11" s="4">
        <v>9.82</v>
      </c>
      <c r="M11" s="4">
        <v>6.11</v>
      </c>
      <c r="N11">
        <v>7.67</v>
      </c>
      <c r="O11">
        <v>6.27</v>
      </c>
      <c r="P11">
        <v>4.8600000000000003</v>
      </c>
    </row>
    <row r="12" spans="1:16" x14ac:dyDescent="0.2">
      <c r="A12" s="4" t="s">
        <v>174</v>
      </c>
      <c r="B12" s="4" t="s">
        <v>16</v>
      </c>
      <c r="C12" s="4" t="s">
        <v>17</v>
      </c>
      <c r="D12" s="4">
        <v>4.0199999999999996</v>
      </c>
      <c r="E12" s="4">
        <v>7.97</v>
      </c>
      <c r="F12" s="4">
        <v>8.2100000000000009</v>
      </c>
      <c r="G12" s="4">
        <v>9.74</v>
      </c>
      <c r="H12" s="4">
        <v>8.01</v>
      </c>
      <c r="I12" s="4">
        <v>9.56</v>
      </c>
      <c r="J12" s="4">
        <v>7.39</v>
      </c>
      <c r="K12" s="4">
        <v>10.24</v>
      </c>
      <c r="L12" s="4">
        <v>8.08</v>
      </c>
      <c r="M12" s="4">
        <v>5.99</v>
      </c>
      <c r="N12">
        <v>6.94</v>
      </c>
      <c r="O12">
        <v>8.91</v>
      </c>
      <c r="P12">
        <v>9.3699999999999992</v>
      </c>
    </row>
    <row r="13" spans="1:16" x14ac:dyDescent="0.2">
      <c r="A13" s="4" t="s">
        <v>176</v>
      </c>
      <c r="B13" s="4" t="s">
        <v>16</v>
      </c>
      <c r="C13" s="4" t="s">
        <v>17</v>
      </c>
      <c r="D13" s="4">
        <v>4.8499999999999996</v>
      </c>
      <c r="E13" s="4">
        <v>9.74</v>
      </c>
      <c r="F13" s="4">
        <v>9.7899999999999991</v>
      </c>
      <c r="G13" s="4">
        <v>12.45</v>
      </c>
      <c r="H13" s="4">
        <v>10.76</v>
      </c>
      <c r="I13" s="4">
        <v>11.61</v>
      </c>
      <c r="J13" s="4">
        <v>10.06</v>
      </c>
      <c r="K13" s="4">
        <v>10.41</v>
      </c>
      <c r="L13" s="4">
        <v>9.33</v>
      </c>
      <c r="M13" s="4">
        <v>6.71</v>
      </c>
      <c r="N13">
        <v>6.2</v>
      </c>
      <c r="O13">
        <v>7.41</v>
      </c>
      <c r="P13">
        <v>8.52</v>
      </c>
    </row>
    <row r="14" spans="1:16" x14ac:dyDescent="0.2">
      <c r="A14" s="4" t="s">
        <v>178</v>
      </c>
      <c r="B14" s="4" t="s">
        <v>16</v>
      </c>
      <c r="C14" s="4" t="s">
        <v>17</v>
      </c>
      <c r="D14" s="4">
        <v>2.92</v>
      </c>
      <c r="E14" s="4">
        <v>5.71</v>
      </c>
      <c r="F14" s="4">
        <v>6.14</v>
      </c>
      <c r="G14" s="4">
        <v>6.45</v>
      </c>
      <c r="H14" s="4">
        <v>4.63</v>
      </c>
      <c r="I14" s="4">
        <v>7.12</v>
      </c>
      <c r="J14" s="4">
        <v>4.32</v>
      </c>
      <c r="K14" s="4">
        <v>10.01</v>
      </c>
      <c r="L14" s="4">
        <v>6.29</v>
      </c>
      <c r="M14" s="4">
        <v>5.07</v>
      </c>
      <c r="N14">
        <v>7.84</v>
      </c>
      <c r="O14">
        <v>10.54</v>
      </c>
      <c r="P14">
        <v>10.25</v>
      </c>
    </row>
    <row r="15" spans="1:16" x14ac:dyDescent="0.2">
      <c r="A15" s="4" t="s">
        <v>180</v>
      </c>
      <c r="B15" s="4" t="s">
        <v>16</v>
      </c>
      <c r="C15" s="4" t="s">
        <v>17</v>
      </c>
      <c r="D15" s="4">
        <v>11.57</v>
      </c>
      <c r="E15" s="4">
        <v>8.64</v>
      </c>
      <c r="F15" s="4">
        <v>5.0599999999999996</v>
      </c>
      <c r="G15" s="4">
        <v>6.96</v>
      </c>
      <c r="H15" s="4">
        <v>4.28</v>
      </c>
      <c r="I15" s="4">
        <v>6.68</v>
      </c>
      <c r="J15" s="4">
        <v>7.51</v>
      </c>
      <c r="K15" s="4">
        <v>4.5</v>
      </c>
      <c r="L15" s="4">
        <v>1.96</v>
      </c>
      <c r="M15" s="4">
        <v>3.58</v>
      </c>
      <c r="N15">
        <v>9.49</v>
      </c>
      <c r="O15">
        <v>7.31</v>
      </c>
      <c r="P15">
        <v>5.52</v>
      </c>
    </row>
    <row r="16" spans="1:16" x14ac:dyDescent="0.2">
      <c r="A16" s="4" t="s">
        <v>182</v>
      </c>
      <c r="B16" s="4" t="s">
        <v>16</v>
      </c>
      <c r="C16" s="4" t="s">
        <v>17</v>
      </c>
      <c r="D16" s="4">
        <v>8.49</v>
      </c>
      <c r="E16" s="4">
        <v>-0.37</v>
      </c>
      <c r="F16" s="4">
        <v>-3.26</v>
      </c>
      <c r="G16" s="4">
        <v>2.4900000000000002</v>
      </c>
      <c r="H16" s="4">
        <v>-2.0099999999999998</v>
      </c>
      <c r="I16" s="4">
        <v>-0.03</v>
      </c>
      <c r="J16" s="4">
        <v>2.15</v>
      </c>
      <c r="K16" s="4">
        <v>-1.17</v>
      </c>
      <c r="L16" s="4">
        <v>-6.26</v>
      </c>
      <c r="M16" s="4">
        <v>0.28000000000000003</v>
      </c>
      <c r="N16">
        <v>2.2599999999999998</v>
      </c>
      <c r="O16">
        <v>9.7799999999999994</v>
      </c>
      <c r="P16">
        <v>8.1999999999999993</v>
      </c>
    </row>
    <row r="17" spans="1:16" x14ac:dyDescent="0.2">
      <c r="A17" s="4" t="s">
        <v>184</v>
      </c>
      <c r="B17" s="4" t="s">
        <v>16</v>
      </c>
      <c r="C17" s="4" t="s">
        <v>17</v>
      </c>
      <c r="D17" s="4">
        <v>10.8</v>
      </c>
      <c r="E17" s="4">
        <v>9.1999999999999993</v>
      </c>
      <c r="F17" s="4">
        <v>8.59</v>
      </c>
      <c r="G17" s="4">
        <v>8.23</v>
      </c>
      <c r="H17" s="4">
        <v>6.27</v>
      </c>
      <c r="I17" s="4">
        <v>8.49</v>
      </c>
      <c r="J17" s="4">
        <v>7.95</v>
      </c>
      <c r="K17" s="4">
        <v>5.22</v>
      </c>
      <c r="L17" s="4">
        <v>4.1900000000000004</v>
      </c>
      <c r="M17" s="4">
        <v>3.97</v>
      </c>
      <c r="N17">
        <v>11.05</v>
      </c>
      <c r="O17">
        <v>2.58</v>
      </c>
      <c r="P17">
        <v>4.18</v>
      </c>
    </row>
    <row r="18" spans="1:16" x14ac:dyDescent="0.2">
      <c r="A18" s="4" t="s">
        <v>186</v>
      </c>
      <c r="B18" s="4" t="s">
        <v>16</v>
      </c>
      <c r="C18" s="4" t="s">
        <v>17</v>
      </c>
      <c r="D18" s="4">
        <v>14.44</v>
      </c>
      <c r="E18" s="4">
        <v>15.43</v>
      </c>
      <c r="F18" s="4">
        <v>9.73</v>
      </c>
      <c r="G18" s="4">
        <v>9.6199999999999992</v>
      </c>
      <c r="H18" s="4">
        <v>7.86</v>
      </c>
      <c r="I18" s="4">
        <v>10.78</v>
      </c>
      <c r="J18" s="4">
        <v>11.63</v>
      </c>
      <c r="K18" s="4">
        <v>8.1300000000000008</v>
      </c>
      <c r="L18" s="4">
        <v>5.87</v>
      </c>
      <c r="M18" s="4">
        <v>5.61</v>
      </c>
      <c r="N18">
        <v>11.5</v>
      </c>
      <c r="O18">
        <v>10.23</v>
      </c>
      <c r="P18">
        <v>5.37</v>
      </c>
    </row>
    <row r="19" spans="1:16" x14ac:dyDescent="0.2">
      <c r="A19" s="4" t="s">
        <v>188</v>
      </c>
      <c r="B19" s="4" t="s">
        <v>16</v>
      </c>
      <c r="C19" s="4" t="s">
        <v>17</v>
      </c>
      <c r="D19" s="4">
        <v>11.77</v>
      </c>
      <c r="E19" s="4">
        <v>10.77</v>
      </c>
      <c r="F19" s="4">
        <v>7.52</v>
      </c>
      <c r="G19" s="4">
        <v>8.91</v>
      </c>
      <c r="H19" s="4">
        <v>7.19</v>
      </c>
      <c r="I19" s="4">
        <v>5.6</v>
      </c>
      <c r="J19" s="4">
        <v>4.25</v>
      </c>
      <c r="K19" s="4">
        <v>4.93</v>
      </c>
      <c r="L19" s="4">
        <v>3.66</v>
      </c>
      <c r="M19" s="4">
        <v>6.17</v>
      </c>
      <c r="N19">
        <v>2.4300000000000002</v>
      </c>
      <c r="O19">
        <v>16.78</v>
      </c>
      <c r="P19">
        <v>10.94</v>
      </c>
    </row>
    <row r="20" spans="1:16" x14ac:dyDescent="0.2">
      <c r="A20" s="4" t="s">
        <v>190</v>
      </c>
      <c r="B20" s="4" t="s">
        <v>16</v>
      </c>
      <c r="C20" s="4" t="s">
        <v>17</v>
      </c>
      <c r="D20" s="4">
        <v>9.0299999999999994</v>
      </c>
      <c r="E20" s="4">
        <v>11.53</v>
      </c>
      <c r="F20" s="4">
        <v>11.5</v>
      </c>
      <c r="G20" s="4">
        <v>14</v>
      </c>
      <c r="H20" s="4">
        <v>11.02</v>
      </c>
      <c r="I20" s="4">
        <v>7.85</v>
      </c>
      <c r="J20" s="4">
        <v>9.2200000000000006</v>
      </c>
      <c r="K20" s="4">
        <v>6.43</v>
      </c>
      <c r="L20" s="4">
        <v>7.3</v>
      </c>
      <c r="M20" s="4">
        <v>8.01</v>
      </c>
      <c r="N20">
        <v>2.31</v>
      </c>
      <c r="O20">
        <v>7.05</v>
      </c>
      <c r="P20">
        <v>11.05</v>
      </c>
    </row>
    <row r="21" spans="1:16" x14ac:dyDescent="0.2">
      <c r="A21" s="4" t="s">
        <v>192</v>
      </c>
      <c r="B21" s="4" t="s">
        <v>16</v>
      </c>
      <c r="C21" s="4" t="s">
        <v>17</v>
      </c>
      <c r="D21" s="4">
        <v>3.85</v>
      </c>
      <c r="E21" s="4">
        <v>6.04</v>
      </c>
      <c r="F21" s="4">
        <v>4.01</v>
      </c>
      <c r="G21" s="4">
        <v>7.91</v>
      </c>
      <c r="H21" s="4">
        <v>6.26</v>
      </c>
      <c r="I21" s="4">
        <v>7.53</v>
      </c>
      <c r="J21" s="4">
        <v>9.5500000000000007</v>
      </c>
      <c r="K21" s="4">
        <v>5.91</v>
      </c>
      <c r="L21" s="4">
        <v>5.15</v>
      </c>
      <c r="M21" s="4">
        <v>3.59</v>
      </c>
      <c r="N21">
        <v>4.59</v>
      </c>
      <c r="O21">
        <v>8.33</v>
      </c>
      <c r="P21">
        <v>4.79</v>
      </c>
    </row>
    <row r="22" spans="1:16" x14ac:dyDescent="0.2">
      <c r="A22" s="4" t="s">
        <v>194</v>
      </c>
      <c r="B22" s="4" t="s">
        <v>16</v>
      </c>
      <c r="C22" s="4" t="s">
        <v>17</v>
      </c>
      <c r="D22" s="4">
        <v>6.78</v>
      </c>
      <c r="E22" s="4">
        <v>3.63</v>
      </c>
      <c r="F22" s="4">
        <v>7.2</v>
      </c>
      <c r="G22" s="4">
        <v>6.55</v>
      </c>
      <c r="H22" s="4">
        <v>4.2699999999999996</v>
      </c>
      <c r="I22" s="4">
        <v>2.8</v>
      </c>
      <c r="J22" s="4">
        <v>6.75</v>
      </c>
      <c r="K22" s="4">
        <v>5.13</v>
      </c>
      <c r="L22" s="4">
        <v>9.7200000000000006</v>
      </c>
      <c r="M22" s="4">
        <v>6.58</v>
      </c>
      <c r="N22">
        <v>10.81</v>
      </c>
      <c r="O22">
        <v>8.85</v>
      </c>
      <c r="P22">
        <v>7.04</v>
      </c>
    </row>
    <row r="23" spans="1:16" x14ac:dyDescent="0.2">
      <c r="A23" s="4" t="s">
        <v>196</v>
      </c>
      <c r="B23" s="4" t="s">
        <v>16</v>
      </c>
      <c r="C23" s="4" t="s">
        <v>17</v>
      </c>
      <c r="D23" s="4">
        <v>5.48</v>
      </c>
      <c r="E23" s="4">
        <v>9.16</v>
      </c>
      <c r="F23" s="4">
        <v>8.73</v>
      </c>
      <c r="G23" s="4">
        <v>11.9</v>
      </c>
      <c r="H23" s="4">
        <v>9.93</v>
      </c>
      <c r="I23" s="4">
        <v>9.9600000000000009</v>
      </c>
      <c r="J23" s="4">
        <v>10.35</v>
      </c>
      <c r="K23" s="4">
        <v>9.93</v>
      </c>
      <c r="L23" s="4">
        <v>9.16</v>
      </c>
      <c r="M23" s="4">
        <v>8.8800000000000008</v>
      </c>
      <c r="N23">
        <v>11.12</v>
      </c>
      <c r="O23">
        <v>11.24</v>
      </c>
      <c r="P23">
        <v>7.21</v>
      </c>
    </row>
    <row r="24" spans="1:16" x14ac:dyDescent="0.2">
      <c r="A24" s="4" t="s">
        <v>198</v>
      </c>
      <c r="B24" s="4" t="s">
        <v>16</v>
      </c>
      <c r="C24" s="4" t="s">
        <v>17</v>
      </c>
      <c r="D24" s="4">
        <v>14</v>
      </c>
      <c r="E24" s="4">
        <v>16.12</v>
      </c>
      <c r="F24" s="4">
        <v>8.8000000000000007</v>
      </c>
      <c r="G24" s="4">
        <v>3.35</v>
      </c>
      <c r="H24" s="4">
        <v>-5.73</v>
      </c>
      <c r="I24" s="4">
        <v>11.47</v>
      </c>
      <c r="J24" s="4">
        <v>16.48</v>
      </c>
      <c r="K24" s="4">
        <v>16.16</v>
      </c>
      <c r="L24" s="4">
        <v>8.02</v>
      </c>
      <c r="M24" s="4">
        <v>3.18</v>
      </c>
      <c r="N24">
        <v>-12.09</v>
      </c>
      <c r="O24">
        <v>12.64</v>
      </c>
      <c r="P24">
        <v>16.34</v>
      </c>
    </row>
    <row r="25" spans="1:16" x14ac:dyDescent="0.2">
      <c r="A25" s="4" t="s">
        <v>200</v>
      </c>
      <c r="B25" s="4" t="s">
        <v>16</v>
      </c>
      <c r="C25" s="4" t="s">
        <v>17</v>
      </c>
      <c r="D25" s="4">
        <v>17.309999999999999</v>
      </c>
      <c r="E25" s="4">
        <v>13.57</v>
      </c>
      <c r="F25" s="4">
        <v>7.6</v>
      </c>
      <c r="G25" s="4">
        <v>7.45</v>
      </c>
      <c r="H25" s="4">
        <v>6.32</v>
      </c>
      <c r="I25" s="4">
        <v>8.58</v>
      </c>
      <c r="J25" s="4">
        <v>10</v>
      </c>
      <c r="K25" s="4">
        <v>11.96</v>
      </c>
      <c r="L25" s="4">
        <v>12.42</v>
      </c>
      <c r="M25" s="4">
        <v>4.91</v>
      </c>
      <c r="N25">
        <v>7.44</v>
      </c>
      <c r="O25">
        <v>11.99</v>
      </c>
      <c r="P25">
        <v>8.5299999999999994</v>
      </c>
    </row>
    <row r="26" spans="1:16" x14ac:dyDescent="0.2">
      <c r="A26" s="4" t="s">
        <v>202</v>
      </c>
      <c r="B26" s="4" t="s">
        <v>16</v>
      </c>
      <c r="C26" s="4" t="s">
        <v>17</v>
      </c>
      <c r="D26" s="4">
        <v>18.75</v>
      </c>
      <c r="E26" s="4">
        <v>15.75</v>
      </c>
      <c r="F26" s="4">
        <v>5.75</v>
      </c>
      <c r="G26" s="4">
        <v>5.64</v>
      </c>
      <c r="H26" s="4">
        <v>3.55</v>
      </c>
      <c r="I26" s="4">
        <v>7.36</v>
      </c>
      <c r="J26" s="4">
        <v>9.73</v>
      </c>
      <c r="K26" s="4">
        <v>15.88</v>
      </c>
      <c r="L26" s="4">
        <v>13.57</v>
      </c>
      <c r="M26" s="4">
        <v>4.93</v>
      </c>
      <c r="N26">
        <v>5</v>
      </c>
      <c r="O26">
        <v>13.64</v>
      </c>
      <c r="P26">
        <v>7.6</v>
      </c>
    </row>
    <row r="27" spans="1:16" x14ac:dyDescent="0.2">
      <c r="A27" s="4" t="s">
        <v>204</v>
      </c>
      <c r="B27" s="4" t="s">
        <v>16</v>
      </c>
      <c r="C27" s="4" t="s">
        <v>17</v>
      </c>
      <c r="D27" s="4">
        <v>26.9</v>
      </c>
      <c r="E27" s="4">
        <v>18.52</v>
      </c>
      <c r="F27" s="4">
        <v>10.28</v>
      </c>
      <c r="G27" s="4">
        <v>7.64</v>
      </c>
      <c r="H27" s="4">
        <v>6.47</v>
      </c>
      <c r="I27" s="4">
        <v>11.15</v>
      </c>
      <c r="J27" s="4">
        <v>10.49</v>
      </c>
      <c r="K27" s="4">
        <v>13.28</v>
      </c>
      <c r="L27" s="4">
        <v>9.6999999999999993</v>
      </c>
      <c r="M27" s="4">
        <v>4.4800000000000004</v>
      </c>
      <c r="N27">
        <v>5.93</v>
      </c>
      <c r="O27">
        <v>15.64</v>
      </c>
      <c r="P27">
        <v>12.12</v>
      </c>
    </row>
    <row r="28" spans="1:16" x14ac:dyDescent="0.2">
      <c r="A28" s="4" t="s">
        <v>206</v>
      </c>
      <c r="B28" s="4" t="s">
        <v>16</v>
      </c>
      <c r="C28" s="4" t="s">
        <v>17</v>
      </c>
      <c r="D28" s="4">
        <v>7.12</v>
      </c>
      <c r="E28" s="4">
        <v>1.93</v>
      </c>
      <c r="F28" s="4">
        <v>-14.13</v>
      </c>
      <c r="G28" s="4">
        <v>4.59</v>
      </c>
      <c r="H28" s="4">
        <v>3.82</v>
      </c>
      <c r="I28" s="4">
        <v>2.33</v>
      </c>
      <c r="J28" s="4">
        <v>4.26</v>
      </c>
      <c r="K28" s="4">
        <v>6.42</v>
      </c>
      <c r="L28" s="4">
        <v>3.62</v>
      </c>
      <c r="M28" s="4">
        <v>3.9</v>
      </c>
      <c r="N28">
        <v>7.96</v>
      </c>
      <c r="O28">
        <v>8.8699999999999992</v>
      </c>
      <c r="P28">
        <v>6.6</v>
      </c>
    </row>
    <row r="29" spans="1:16" x14ac:dyDescent="0.2">
      <c r="A29" s="4" t="s">
        <v>208</v>
      </c>
      <c r="B29" s="4" t="s">
        <v>16</v>
      </c>
      <c r="C29" s="4" t="s">
        <v>17</v>
      </c>
      <c r="D29" s="4">
        <v>10.92</v>
      </c>
      <c r="E29" s="4">
        <v>8.7100000000000009</v>
      </c>
      <c r="F29" s="4">
        <v>9.3000000000000007</v>
      </c>
      <c r="G29" s="4">
        <v>10.31</v>
      </c>
      <c r="H29" s="4">
        <v>11.39</v>
      </c>
      <c r="I29" s="4">
        <v>10.44</v>
      </c>
      <c r="J29" s="4">
        <v>11.04</v>
      </c>
      <c r="K29" s="4">
        <v>8.08</v>
      </c>
      <c r="L29" s="4">
        <v>7.8</v>
      </c>
      <c r="M29" s="4">
        <v>6.18</v>
      </c>
      <c r="N29">
        <v>10.88</v>
      </c>
      <c r="O29">
        <v>7.48</v>
      </c>
      <c r="P29">
        <v>7.26</v>
      </c>
    </row>
    <row r="30" spans="1:16" x14ac:dyDescent="0.2">
      <c r="A30" s="4" t="s">
        <v>210</v>
      </c>
      <c r="B30" s="4" t="s">
        <v>16</v>
      </c>
      <c r="C30" s="4" t="s">
        <v>17</v>
      </c>
      <c r="D30" s="4">
        <v>9.9700000000000006</v>
      </c>
      <c r="E30" s="4">
        <v>5.82</v>
      </c>
      <c r="F30" s="4">
        <v>40.299999999999997</v>
      </c>
      <c r="G30" s="4">
        <v>12.59</v>
      </c>
      <c r="H30" s="4">
        <v>1.28</v>
      </c>
      <c r="I30" s="4">
        <v>2.71</v>
      </c>
      <c r="J30" s="4">
        <v>8.33</v>
      </c>
      <c r="K30" s="4">
        <v>5.12</v>
      </c>
      <c r="L30" s="4">
        <v>37.229999999999997</v>
      </c>
      <c r="M30" s="4">
        <v>1.81</v>
      </c>
      <c r="N30">
        <v>13.91</v>
      </c>
      <c r="O30">
        <v>6.66</v>
      </c>
      <c r="P30">
        <v>0.06</v>
      </c>
    </row>
    <row r="31" spans="1:16" x14ac:dyDescent="0.2">
      <c r="A31" s="4" t="s">
        <v>212</v>
      </c>
      <c r="B31" s="4" t="s">
        <v>16</v>
      </c>
      <c r="C31" s="4" t="s">
        <v>17</v>
      </c>
      <c r="D31" s="4">
        <v>8.77</v>
      </c>
      <c r="E31" s="4">
        <v>8.31</v>
      </c>
      <c r="F31" s="4">
        <v>5.89</v>
      </c>
      <c r="G31" s="4">
        <v>4.93</v>
      </c>
      <c r="H31" s="4">
        <v>5.85</v>
      </c>
      <c r="I31" s="4">
        <v>17.38</v>
      </c>
      <c r="J31" s="4">
        <v>8.7899999999999991</v>
      </c>
      <c r="K31" s="4">
        <v>6.56</v>
      </c>
      <c r="L31" s="4">
        <v>5.63</v>
      </c>
      <c r="M31" s="4">
        <v>4.3499999999999996</v>
      </c>
      <c r="N31">
        <v>9.8699999999999992</v>
      </c>
      <c r="O31">
        <v>11.4</v>
      </c>
      <c r="P31">
        <v>7.97</v>
      </c>
    </row>
    <row r="32" spans="1:16" x14ac:dyDescent="0.2">
      <c r="A32" s="4" t="s">
        <v>214</v>
      </c>
      <c r="B32" s="4" t="s">
        <v>16</v>
      </c>
      <c r="C32" s="4" t="s">
        <v>17</v>
      </c>
      <c r="D32" s="4">
        <v>15.17</v>
      </c>
      <c r="E32" s="4">
        <v>11.11</v>
      </c>
      <c r="F32" s="4">
        <v>24.32</v>
      </c>
      <c r="G32" s="4">
        <v>9.7100000000000009</v>
      </c>
      <c r="H32" s="4">
        <v>9.25</v>
      </c>
      <c r="I32" s="4">
        <v>9.98</v>
      </c>
      <c r="J32" s="4">
        <v>11</v>
      </c>
      <c r="K32" s="4">
        <v>6.58</v>
      </c>
      <c r="L32" s="4">
        <v>3.97</v>
      </c>
      <c r="M32" s="4">
        <v>5.76</v>
      </c>
      <c r="N32">
        <v>5.18</v>
      </c>
      <c r="O32">
        <v>5.77</v>
      </c>
      <c r="P32">
        <v>4.82</v>
      </c>
    </row>
    <row r="33" spans="1:16" x14ac:dyDescent="0.2">
      <c r="A33" s="4" t="s">
        <v>216</v>
      </c>
      <c r="B33" s="4" t="s">
        <v>16</v>
      </c>
      <c r="C33" s="4" t="s">
        <v>17</v>
      </c>
      <c r="D33" s="4">
        <v>14.63</v>
      </c>
      <c r="E33" s="4">
        <v>10.65</v>
      </c>
      <c r="F33" s="4">
        <v>55.73</v>
      </c>
      <c r="G33" s="4">
        <v>10.7</v>
      </c>
      <c r="H33" s="4">
        <v>11.34</v>
      </c>
      <c r="I33" s="4">
        <v>8.57</v>
      </c>
      <c r="J33" s="4">
        <v>9</v>
      </c>
      <c r="K33" s="4">
        <v>3.91</v>
      </c>
      <c r="L33" s="4">
        <v>-0.46</v>
      </c>
      <c r="M33" s="4">
        <v>5.54</v>
      </c>
      <c r="N33">
        <v>-0.75</v>
      </c>
      <c r="O33">
        <v>1.5</v>
      </c>
      <c r="P33">
        <v>2.97</v>
      </c>
    </row>
    <row r="34" spans="1:16" x14ac:dyDescent="0.2">
      <c r="A34" s="4" t="s">
        <v>218</v>
      </c>
      <c r="B34" s="4" t="s">
        <v>16</v>
      </c>
      <c r="C34" s="4" t="s">
        <v>17</v>
      </c>
      <c r="D34" s="4">
        <v>15.55</v>
      </c>
      <c r="E34" s="4">
        <v>11.45</v>
      </c>
      <c r="F34" s="4">
        <v>8.84</v>
      </c>
      <c r="G34" s="4">
        <v>9.43</v>
      </c>
      <c r="H34" s="4">
        <v>8.23</v>
      </c>
      <c r="I34" s="4">
        <v>10.68</v>
      </c>
      <c r="J34" s="4">
        <v>11.98</v>
      </c>
      <c r="K34" s="4">
        <v>7.84</v>
      </c>
      <c r="L34" s="4">
        <v>6.02</v>
      </c>
      <c r="M34" s="4">
        <v>5.87</v>
      </c>
      <c r="N34">
        <v>7.78</v>
      </c>
      <c r="O34">
        <v>7.59</v>
      </c>
      <c r="P34">
        <v>5.58</v>
      </c>
    </row>
    <row r="35" spans="1:16" x14ac:dyDescent="0.2">
      <c r="A35" s="4" t="s">
        <v>220</v>
      </c>
      <c r="B35" s="4" t="s">
        <v>16</v>
      </c>
      <c r="C35" s="4" t="s">
        <v>17</v>
      </c>
      <c r="D35" s="4">
        <v>15.4</v>
      </c>
      <c r="E35" s="4">
        <v>11</v>
      </c>
      <c r="F35" s="4">
        <v>8.01</v>
      </c>
      <c r="G35" s="4">
        <v>3.21</v>
      </c>
      <c r="H35" s="4">
        <v>11.02</v>
      </c>
      <c r="I35" s="4">
        <v>10.25</v>
      </c>
      <c r="J35" s="4">
        <v>8.8800000000000008</v>
      </c>
      <c r="K35" s="4">
        <v>10.24</v>
      </c>
      <c r="L35" s="4">
        <v>7.62</v>
      </c>
      <c r="M35" s="4">
        <v>4.9800000000000004</v>
      </c>
      <c r="N35">
        <v>4.17</v>
      </c>
      <c r="O35">
        <v>5.82</v>
      </c>
      <c r="P35">
        <v>6.03</v>
      </c>
    </row>
    <row r="36" spans="1:16" x14ac:dyDescent="0.2">
      <c r="A36" s="4" t="s">
        <v>222</v>
      </c>
      <c r="B36" s="4" t="s">
        <v>16</v>
      </c>
      <c r="C36" s="4" t="s">
        <v>17</v>
      </c>
      <c r="D36" s="4">
        <v>40.51</v>
      </c>
      <c r="E36" s="4">
        <v>27.01</v>
      </c>
      <c r="F36" s="4">
        <v>13.06</v>
      </c>
      <c r="G36" s="4">
        <v>9.31</v>
      </c>
      <c r="H36" s="4">
        <v>3.04</v>
      </c>
      <c r="I36" s="4">
        <v>5.91</v>
      </c>
      <c r="J36" s="4">
        <v>7.59</v>
      </c>
      <c r="K36" s="4">
        <v>13.31</v>
      </c>
      <c r="L36" s="4">
        <v>9.0299999999999994</v>
      </c>
      <c r="M36" s="4">
        <v>4.58</v>
      </c>
      <c r="N36">
        <v>0.98</v>
      </c>
      <c r="O36">
        <v>4.83</v>
      </c>
      <c r="P36">
        <v>5.22</v>
      </c>
    </row>
    <row r="37" spans="1:16" x14ac:dyDescent="0.2">
      <c r="A37" s="4" t="s">
        <v>224</v>
      </c>
      <c r="B37" s="4" t="s">
        <v>16</v>
      </c>
      <c r="C37" s="4" t="s">
        <v>17</v>
      </c>
      <c r="D37" s="4">
        <v>8.67</v>
      </c>
      <c r="E37" s="4">
        <v>9.6199999999999992</v>
      </c>
      <c r="F37" s="4">
        <v>11.69</v>
      </c>
      <c r="G37" s="4">
        <v>3.93</v>
      </c>
      <c r="H37" s="4">
        <v>5.14</v>
      </c>
      <c r="I37" s="4">
        <v>5.04</v>
      </c>
      <c r="J37" s="4">
        <v>3.07</v>
      </c>
      <c r="K37" s="4">
        <v>4.3099999999999996</v>
      </c>
      <c r="L37" s="4">
        <v>5.7</v>
      </c>
      <c r="M37" s="4">
        <v>3</v>
      </c>
      <c r="N37">
        <v>2.35</v>
      </c>
      <c r="O37">
        <v>4.47</v>
      </c>
      <c r="P37">
        <v>2.34</v>
      </c>
    </row>
    <row r="38" spans="1:16" x14ac:dyDescent="0.2">
      <c r="A38" s="4" t="s">
        <v>226</v>
      </c>
      <c r="B38" s="4" t="s">
        <v>16</v>
      </c>
      <c r="C38" s="4" t="s">
        <v>17</v>
      </c>
      <c r="D38" s="4">
        <v>-1.59</v>
      </c>
      <c r="E38" s="4">
        <v>-2.2000000000000002</v>
      </c>
      <c r="F38" s="4">
        <v>2.44</v>
      </c>
      <c r="G38" s="4">
        <v>-5.65</v>
      </c>
      <c r="H38" s="4">
        <v>19.43</v>
      </c>
      <c r="I38" s="4">
        <v>13.02</v>
      </c>
      <c r="J38" s="4">
        <v>9.64</v>
      </c>
      <c r="K38" s="4">
        <v>10.26</v>
      </c>
      <c r="L38" s="4">
        <v>7.41</v>
      </c>
      <c r="M38" s="4">
        <v>4.76</v>
      </c>
      <c r="N38">
        <v>4.7300000000000004</v>
      </c>
      <c r="O38">
        <v>5.97</v>
      </c>
      <c r="P38">
        <v>6.12</v>
      </c>
    </row>
    <row r="39" spans="1:16" x14ac:dyDescent="0.2">
      <c r="A39" s="4" t="s">
        <v>228</v>
      </c>
      <c r="B39" s="4" t="s">
        <v>16</v>
      </c>
      <c r="C39" s="4" t="s">
        <v>17</v>
      </c>
      <c r="D39" s="4">
        <v>7.46</v>
      </c>
      <c r="E39" s="4">
        <v>7.14</v>
      </c>
      <c r="F39" s="4">
        <v>6.6</v>
      </c>
      <c r="G39" s="4">
        <v>10.06</v>
      </c>
      <c r="H39" s="4">
        <v>10.39</v>
      </c>
      <c r="I39" s="4">
        <v>11.17</v>
      </c>
      <c r="J39" s="4">
        <v>10.9</v>
      </c>
      <c r="K39" s="4">
        <v>8.76</v>
      </c>
      <c r="L39" s="4">
        <v>7.18</v>
      </c>
      <c r="M39" s="4">
        <v>6.73</v>
      </c>
      <c r="N39">
        <v>7.69</v>
      </c>
      <c r="O39">
        <v>7.21</v>
      </c>
      <c r="P39">
        <v>8.4700000000000006</v>
      </c>
    </row>
    <row r="40" spans="1:16" x14ac:dyDescent="0.2">
      <c r="A40" s="4" t="s">
        <v>230</v>
      </c>
      <c r="B40" s="4" t="s">
        <v>16</v>
      </c>
      <c r="C40" s="4" t="s">
        <v>17</v>
      </c>
      <c r="D40" s="4">
        <v>11.48</v>
      </c>
      <c r="E40" s="4">
        <v>7.98</v>
      </c>
      <c r="F40" s="4">
        <v>6.15</v>
      </c>
      <c r="G40" s="4">
        <v>4.0999999999999996</v>
      </c>
      <c r="H40" s="4">
        <v>1.82</v>
      </c>
      <c r="I40" s="4">
        <v>2.72</v>
      </c>
      <c r="J40" s="4">
        <v>4.87</v>
      </c>
      <c r="K40" s="4">
        <v>5.32</v>
      </c>
      <c r="L40" s="4">
        <v>2.61</v>
      </c>
      <c r="M40" s="4">
        <v>2.5</v>
      </c>
      <c r="N40">
        <v>1.6</v>
      </c>
      <c r="O40">
        <v>10.33</v>
      </c>
      <c r="P40">
        <v>4.67</v>
      </c>
    </row>
    <row r="41" spans="1:16" x14ac:dyDescent="0.2">
      <c r="A41" s="4" t="s">
        <v>232</v>
      </c>
      <c r="B41" s="4" t="s">
        <v>16</v>
      </c>
      <c r="C41" s="4" t="s">
        <v>17</v>
      </c>
      <c r="D41" s="4">
        <v>10.98</v>
      </c>
      <c r="E41" s="4">
        <v>7.41</v>
      </c>
      <c r="F41" s="4">
        <v>5.56</v>
      </c>
      <c r="G41" s="4">
        <v>3.64</v>
      </c>
      <c r="H41" s="4">
        <v>1.1499999999999999</v>
      </c>
      <c r="I41" s="4">
        <v>2.59</v>
      </c>
      <c r="J41" s="4">
        <v>4.17</v>
      </c>
      <c r="K41" s="4">
        <v>4.5999999999999996</v>
      </c>
      <c r="L41" s="4">
        <v>1.86</v>
      </c>
      <c r="M41" s="4">
        <v>1.83</v>
      </c>
      <c r="N41">
        <v>0.6</v>
      </c>
      <c r="O41">
        <v>10.65</v>
      </c>
      <c r="P41">
        <v>3.55</v>
      </c>
    </row>
    <row r="42" spans="1:16" x14ac:dyDescent="0.2">
      <c r="A42" s="4" t="s">
        <v>234</v>
      </c>
      <c r="B42" s="4" t="s">
        <v>16</v>
      </c>
      <c r="C42" s="4" t="s">
        <v>17</v>
      </c>
      <c r="D42" s="4">
        <v>15.34</v>
      </c>
      <c r="E42" s="4">
        <v>11.47</v>
      </c>
      <c r="F42" s="4">
        <v>8.9700000000000006</v>
      </c>
      <c r="G42" s="4">
        <v>6.4</v>
      </c>
      <c r="H42" s="4">
        <v>5.18</v>
      </c>
      <c r="I42" s="4">
        <v>3.26</v>
      </c>
      <c r="J42" s="4">
        <v>8.49</v>
      </c>
      <c r="K42" s="4">
        <v>8.7799999999999994</v>
      </c>
      <c r="L42" s="4">
        <v>5.73</v>
      </c>
      <c r="M42" s="4">
        <v>5.18</v>
      </c>
      <c r="N42">
        <v>5.79</v>
      </c>
      <c r="O42">
        <v>9.98</v>
      </c>
      <c r="P42">
        <v>8.5299999999999994</v>
      </c>
    </row>
    <row r="43" spans="1:16" x14ac:dyDescent="0.2">
      <c r="A43" s="4" t="s">
        <v>236</v>
      </c>
      <c r="B43" s="4" t="s">
        <v>16</v>
      </c>
      <c r="C43" s="4" t="s">
        <v>17</v>
      </c>
      <c r="D43" s="4">
        <v>5.59</v>
      </c>
      <c r="E43" s="4">
        <v>6.42</v>
      </c>
      <c r="F43" s="4">
        <v>8.67</v>
      </c>
      <c r="G43" s="4">
        <v>4.7699999999999996</v>
      </c>
      <c r="H43" s="4">
        <v>2.66</v>
      </c>
      <c r="I43" s="4">
        <v>3.29</v>
      </c>
      <c r="J43" s="4">
        <v>3.52</v>
      </c>
      <c r="K43" s="4">
        <v>5.76</v>
      </c>
      <c r="L43" s="4">
        <v>5.03</v>
      </c>
      <c r="M43" s="4">
        <v>4.08</v>
      </c>
      <c r="N43">
        <v>1.5</v>
      </c>
      <c r="O43">
        <v>4.49</v>
      </c>
      <c r="P43">
        <v>8.1</v>
      </c>
    </row>
    <row r="44" spans="1:16" x14ac:dyDescent="0.2">
      <c r="A44" s="4" t="s">
        <v>238</v>
      </c>
      <c r="B44" s="4" t="s">
        <v>16</v>
      </c>
      <c r="C44" s="4" t="s">
        <v>17</v>
      </c>
      <c r="D44" s="4">
        <v>5.65</v>
      </c>
      <c r="E44" s="4">
        <v>6.09</v>
      </c>
      <c r="F44" s="4">
        <v>6.4</v>
      </c>
      <c r="G44" s="4">
        <v>8.33</v>
      </c>
      <c r="H44" s="4">
        <v>8.25</v>
      </c>
      <c r="I44" s="4">
        <v>8.09</v>
      </c>
      <c r="J44" s="4">
        <v>8.98</v>
      </c>
      <c r="K44" s="4">
        <v>6.94</v>
      </c>
      <c r="L44" s="4">
        <v>5.05</v>
      </c>
      <c r="M44" s="4">
        <v>5.86</v>
      </c>
      <c r="N44">
        <v>5.04</v>
      </c>
      <c r="O44">
        <v>7.42</v>
      </c>
      <c r="P44">
        <v>8.2899999999999991</v>
      </c>
    </row>
    <row r="45" spans="1:16" x14ac:dyDescent="0.2">
      <c r="A45" s="4" t="s">
        <v>240</v>
      </c>
      <c r="B45" s="4" t="s">
        <v>16</v>
      </c>
      <c r="C45" s="4" t="s">
        <v>17</v>
      </c>
      <c r="D45" s="4">
        <v>13.99</v>
      </c>
      <c r="E45" s="4">
        <v>6.66</v>
      </c>
      <c r="F45" s="4">
        <v>11.84</v>
      </c>
      <c r="G45" s="4">
        <v>10.87</v>
      </c>
      <c r="H45" s="4">
        <v>8.39</v>
      </c>
      <c r="I45" s="4">
        <v>8.06</v>
      </c>
      <c r="J45" s="4">
        <v>6.66</v>
      </c>
      <c r="K45" s="4">
        <v>16.77</v>
      </c>
      <c r="L45" s="4">
        <v>16.46</v>
      </c>
      <c r="M45" s="4">
        <v>5.2</v>
      </c>
      <c r="N45">
        <v>7.18</v>
      </c>
      <c r="O45">
        <v>13.91</v>
      </c>
      <c r="P45">
        <v>9.41</v>
      </c>
    </row>
    <row r="46" spans="1:16" x14ac:dyDescent="0.2">
      <c r="A46" s="4" t="s">
        <v>242</v>
      </c>
      <c r="B46" s="4" t="s">
        <v>16</v>
      </c>
      <c r="C46" s="4" t="s">
        <v>17</v>
      </c>
      <c r="D46" s="4">
        <v>16.77</v>
      </c>
      <c r="E46" s="4">
        <v>8.0399999999999991</v>
      </c>
      <c r="F46" s="4">
        <v>2.16</v>
      </c>
      <c r="G46" s="4">
        <v>9.01</v>
      </c>
      <c r="H46" s="4">
        <v>7.01</v>
      </c>
      <c r="I46" s="4">
        <v>7.76</v>
      </c>
      <c r="J46" s="4">
        <v>5.55</v>
      </c>
      <c r="K46" s="4">
        <v>15.41</v>
      </c>
      <c r="L46" s="4">
        <v>13.8</v>
      </c>
      <c r="M46" s="4">
        <v>1.0900000000000001</v>
      </c>
      <c r="N46">
        <v>6.02</v>
      </c>
      <c r="O46">
        <v>11.82</v>
      </c>
      <c r="P46">
        <v>6.36</v>
      </c>
    </row>
    <row r="47" spans="1:16" x14ac:dyDescent="0.2">
      <c r="A47" s="4" t="s">
        <v>244</v>
      </c>
      <c r="B47" s="4" t="s">
        <v>16</v>
      </c>
      <c r="C47" s="4" t="s">
        <v>17</v>
      </c>
      <c r="D47" s="4">
        <v>3.12</v>
      </c>
      <c r="E47" s="4">
        <v>0.51</v>
      </c>
      <c r="F47" s="4">
        <v>1.1499999999999999</v>
      </c>
      <c r="G47" s="4">
        <v>1.83</v>
      </c>
      <c r="H47" s="4">
        <v>3.28</v>
      </c>
      <c r="I47" s="4">
        <v>-0.3</v>
      </c>
      <c r="J47" s="4">
        <v>-1.51</v>
      </c>
      <c r="K47" s="4">
        <v>7.02</v>
      </c>
      <c r="L47" s="4">
        <v>1.95</v>
      </c>
      <c r="M47" s="4">
        <v>4.62</v>
      </c>
      <c r="N47">
        <v>6.17</v>
      </c>
      <c r="O47">
        <v>8.57</v>
      </c>
      <c r="P47">
        <v>9.49</v>
      </c>
    </row>
    <row r="48" spans="1:16" x14ac:dyDescent="0.2">
      <c r="A48" s="4" t="s">
        <v>246</v>
      </c>
      <c r="B48" s="4" t="s">
        <v>16</v>
      </c>
      <c r="C48" s="4" t="s">
        <v>17</v>
      </c>
      <c r="D48" s="4">
        <v>3.95</v>
      </c>
      <c r="E48" s="4">
        <v>-0.91</v>
      </c>
      <c r="F48" s="4">
        <v>17.600000000000001</v>
      </c>
      <c r="G48" s="4">
        <v>14.34</v>
      </c>
      <c r="H48" s="4">
        <v>10.76</v>
      </c>
      <c r="I48" s="4">
        <v>8.3699999999999992</v>
      </c>
      <c r="J48" s="4">
        <v>7.65</v>
      </c>
      <c r="K48" s="4">
        <v>18.2</v>
      </c>
      <c r="L48" s="4">
        <v>19.21</v>
      </c>
      <c r="M48" s="4">
        <v>8.4499999999999993</v>
      </c>
      <c r="N48">
        <v>8.27</v>
      </c>
      <c r="O48">
        <v>16.02</v>
      </c>
      <c r="P48">
        <v>12.13</v>
      </c>
    </row>
    <row r="49" spans="1:16" x14ac:dyDescent="0.2">
      <c r="A49" s="4" t="s">
        <v>248</v>
      </c>
      <c r="B49" s="4" t="s">
        <v>16</v>
      </c>
      <c r="C49" s="4" t="s">
        <v>17</v>
      </c>
      <c r="D49" s="4">
        <v>-3.2</v>
      </c>
      <c r="E49" s="4">
        <v>-1.46</v>
      </c>
      <c r="F49" s="4">
        <v>-1.55</v>
      </c>
      <c r="G49" s="4">
        <v>-1.5</v>
      </c>
      <c r="H49" s="4">
        <v>-0.95</v>
      </c>
      <c r="I49" s="4">
        <v>5.81</v>
      </c>
      <c r="J49" s="4">
        <v>-1.71</v>
      </c>
      <c r="K49" s="4">
        <v>-1.24</v>
      </c>
      <c r="L49" s="4">
        <v>0.05</v>
      </c>
      <c r="M49" s="4">
        <v>4.33</v>
      </c>
      <c r="N49">
        <v>0.96</v>
      </c>
      <c r="O49">
        <v>2.84</v>
      </c>
      <c r="P49">
        <v>4.68</v>
      </c>
    </row>
    <row r="50" spans="1:16" x14ac:dyDescent="0.2">
      <c r="A50" s="4" t="s">
        <v>250</v>
      </c>
      <c r="B50" s="4" t="s">
        <v>16</v>
      </c>
      <c r="C50" s="4" t="s">
        <v>17</v>
      </c>
      <c r="D50" s="4">
        <v>11.77</v>
      </c>
      <c r="E50" s="4">
        <v>10.95</v>
      </c>
      <c r="F50" s="4">
        <v>7.28</v>
      </c>
      <c r="G50" s="4">
        <v>11.27</v>
      </c>
      <c r="H50" s="4">
        <v>7.26</v>
      </c>
      <c r="I50" s="4">
        <v>8.59</v>
      </c>
      <c r="J50" s="4">
        <v>8.08</v>
      </c>
      <c r="K50" s="4">
        <v>8.4499999999999993</v>
      </c>
      <c r="L50" s="4">
        <v>8.83</v>
      </c>
      <c r="M50" s="4">
        <v>5.0199999999999996</v>
      </c>
      <c r="N50">
        <v>6.34</v>
      </c>
      <c r="O50">
        <v>7.16</v>
      </c>
      <c r="P50">
        <v>8.02</v>
      </c>
    </row>
    <row r="51" spans="1:16" x14ac:dyDescent="0.2">
      <c r="A51" s="4" t="s">
        <v>252</v>
      </c>
      <c r="B51" s="4" t="s">
        <v>16</v>
      </c>
      <c r="C51" s="4" t="s">
        <v>17</v>
      </c>
      <c r="D51" s="4">
        <v>4.4000000000000004</v>
      </c>
      <c r="E51" s="4">
        <v>4.08</v>
      </c>
      <c r="F51" s="4">
        <v>11.62</v>
      </c>
      <c r="G51" s="4">
        <v>3.4</v>
      </c>
      <c r="H51" s="4">
        <v>3.04</v>
      </c>
      <c r="I51" s="4">
        <v>2.99</v>
      </c>
      <c r="J51" s="4">
        <v>4.0199999999999996</v>
      </c>
      <c r="K51" s="4">
        <v>6.27</v>
      </c>
      <c r="L51" s="4">
        <v>4.8</v>
      </c>
      <c r="M51" s="4">
        <v>3.43</v>
      </c>
      <c r="N51">
        <v>5.28</v>
      </c>
      <c r="O51">
        <v>3.82</v>
      </c>
      <c r="P51">
        <v>4.2300000000000004</v>
      </c>
    </row>
    <row r="52" spans="1:16" x14ac:dyDescent="0.2">
      <c r="A52" s="4" t="s">
        <v>254</v>
      </c>
      <c r="B52" s="4" t="s">
        <v>16</v>
      </c>
      <c r="C52" s="4" t="s">
        <v>17</v>
      </c>
      <c r="D52" s="4">
        <v>8.2799999999999994</v>
      </c>
      <c r="E52" s="4">
        <v>7.31</v>
      </c>
      <c r="F52" s="4">
        <v>5.45</v>
      </c>
      <c r="G52" s="4">
        <v>10.07</v>
      </c>
      <c r="H52" s="4">
        <v>6.72</v>
      </c>
      <c r="I52" s="4">
        <v>9.69</v>
      </c>
      <c r="J52" s="4">
        <v>9.93</v>
      </c>
      <c r="K52" s="4">
        <v>7.42</v>
      </c>
      <c r="L52" s="4">
        <v>8.02</v>
      </c>
      <c r="M52" s="4">
        <v>5.3</v>
      </c>
      <c r="N52">
        <v>5.89</v>
      </c>
      <c r="O52">
        <v>7.11</v>
      </c>
      <c r="P52">
        <v>7.24</v>
      </c>
    </row>
    <row r="53" spans="1:16" x14ac:dyDescent="0.2">
      <c r="A53" s="4" t="s">
        <v>256</v>
      </c>
      <c r="B53" s="4" t="s">
        <v>16</v>
      </c>
      <c r="C53" s="4" t="s">
        <v>17</v>
      </c>
      <c r="D53" s="4">
        <v>-15.48</v>
      </c>
      <c r="E53" s="4">
        <v>-7.79</v>
      </c>
      <c r="F53" s="4">
        <v>-13.42</v>
      </c>
      <c r="G53" s="4">
        <v>-21.19</v>
      </c>
      <c r="H53" s="4">
        <v>-5.64</v>
      </c>
      <c r="I53" s="4">
        <v>1.04</v>
      </c>
      <c r="J53" s="4">
        <v>3.48</v>
      </c>
      <c r="K53" s="4">
        <v>2.72</v>
      </c>
      <c r="L53" s="4">
        <v>1.49</v>
      </c>
      <c r="M53" s="4">
        <v>2.76</v>
      </c>
      <c r="N53">
        <v>5.39</v>
      </c>
      <c r="O53">
        <v>5.51</v>
      </c>
      <c r="P53">
        <v>5.21</v>
      </c>
    </row>
    <row r="54" spans="1:16" x14ac:dyDescent="0.2">
      <c r="A54" s="4" t="s">
        <v>258</v>
      </c>
      <c r="B54" s="4" t="s">
        <v>16</v>
      </c>
      <c r="C54" s="4" t="s">
        <v>17</v>
      </c>
      <c r="D54" s="4">
        <v>4.3499999999999996</v>
      </c>
      <c r="E54" s="4">
        <v>9.48</v>
      </c>
      <c r="F54" s="4">
        <v>8.98</v>
      </c>
      <c r="G54" s="4">
        <v>9.0500000000000007</v>
      </c>
      <c r="H54" s="4">
        <v>7.42</v>
      </c>
      <c r="I54" s="4">
        <v>1.35</v>
      </c>
      <c r="J54" s="4">
        <v>0.14000000000000001</v>
      </c>
      <c r="K54" s="4">
        <v>8.59</v>
      </c>
      <c r="L54" s="4">
        <v>1.48</v>
      </c>
      <c r="M54" s="4">
        <v>1.4</v>
      </c>
      <c r="N54">
        <v>11.79</v>
      </c>
      <c r="O54">
        <v>-3.98</v>
      </c>
      <c r="P54">
        <v>5.91</v>
      </c>
    </row>
    <row r="55" spans="1:16" x14ac:dyDescent="0.2">
      <c r="A55" s="4" t="s">
        <v>260</v>
      </c>
      <c r="B55" s="4" t="s">
        <v>16</v>
      </c>
      <c r="C55" s="4" t="s">
        <v>17</v>
      </c>
      <c r="D55" s="4">
        <v>11.16</v>
      </c>
      <c r="E55" s="4">
        <v>-0.67</v>
      </c>
      <c r="F55" s="4">
        <v>27</v>
      </c>
      <c r="G55" s="4">
        <v>0.57999999999999996</v>
      </c>
      <c r="H55" s="4">
        <v>0.15</v>
      </c>
      <c r="I55" s="4">
        <v>0.39</v>
      </c>
      <c r="J55" s="4">
        <v>3.01</v>
      </c>
      <c r="K55" s="4">
        <v>4.3600000000000003</v>
      </c>
      <c r="L55" s="4">
        <v>5.82</v>
      </c>
      <c r="M55" s="4">
        <v>3.71</v>
      </c>
      <c r="N55">
        <v>0.82</v>
      </c>
      <c r="O55">
        <v>5.44</v>
      </c>
      <c r="P55">
        <v>1.8</v>
      </c>
    </row>
    <row r="56" spans="1:16" x14ac:dyDescent="0.2">
      <c r="A56" s="4" t="s">
        <v>262</v>
      </c>
      <c r="B56" s="4" t="s">
        <v>16</v>
      </c>
      <c r="C56" s="4" t="s">
        <v>17</v>
      </c>
      <c r="D56" s="4">
        <v>12.85</v>
      </c>
      <c r="E56" s="4">
        <v>11.48</v>
      </c>
      <c r="F56" s="4">
        <v>7.89</v>
      </c>
      <c r="G56" s="4">
        <v>1.65</v>
      </c>
      <c r="H56" s="4">
        <v>5.13</v>
      </c>
      <c r="I56" s="4">
        <v>4.97</v>
      </c>
      <c r="J56" s="4">
        <v>6.57</v>
      </c>
      <c r="K56" s="4">
        <v>10.42</v>
      </c>
      <c r="L56" s="4">
        <v>8.58</v>
      </c>
      <c r="M56" s="4">
        <v>7.94</v>
      </c>
      <c r="N56">
        <v>6.48</v>
      </c>
      <c r="O56">
        <v>10.5</v>
      </c>
      <c r="P56">
        <v>10.09</v>
      </c>
    </row>
    <row r="57" spans="1:16" x14ac:dyDescent="0.2">
      <c r="A57" s="4" t="s">
        <v>264</v>
      </c>
      <c r="B57" s="4" t="s">
        <v>16</v>
      </c>
      <c r="C57" s="4" t="s">
        <v>17</v>
      </c>
      <c r="D57" s="4">
        <v>14.37</v>
      </c>
      <c r="E57" s="4">
        <v>11.35</v>
      </c>
      <c r="F57" s="4">
        <v>8.7799999999999994</v>
      </c>
      <c r="G57" s="4">
        <v>0.13</v>
      </c>
      <c r="H57" s="4">
        <v>5.63</v>
      </c>
      <c r="I57" s="4">
        <v>5.79</v>
      </c>
      <c r="J57" s="4">
        <v>4.8899999999999997</v>
      </c>
      <c r="K57" s="4">
        <v>11.17</v>
      </c>
      <c r="L57" s="4">
        <v>7.22</v>
      </c>
      <c r="M57" s="4">
        <v>8.7799999999999994</v>
      </c>
      <c r="N57">
        <v>7.2</v>
      </c>
      <c r="O57">
        <v>9.91</v>
      </c>
      <c r="P57">
        <v>8.8800000000000008</v>
      </c>
    </row>
    <row r="58" spans="1:16" x14ac:dyDescent="0.2">
      <c r="A58" s="4" t="s">
        <v>266</v>
      </c>
      <c r="B58" s="4" t="s">
        <v>16</v>
      </c>
      <c r="C58" s="4" t="s">
        <v>17</v>
      </c>
      <c r="D58" s="4">
        <v>10.95</v>
      </c>
      <c r="E58" s="4">
        <v>11.67</v>
      </c>
      <c r="F58" s="4">
        <v>6.92</v>
      </c>
      <c r="G58" s="4">
        <v>3.17</v>
      </c>
      <c r="H58" s="4">
        <v>4.6500000000000004</v>
      </c>
      <c r="I58" s="4">
        <v>4.1900000000000004</v>
      </c>
      <c r="J58" s="4">
        <v>8.17</v>
      </c>
      <c r="K58" s="4">
        <v>9.7100000000000009</v>
      </c>
      <c r="L58" s="4">
        <v>9.9700000000000006</v>
      </c>
      <c r="M58" s="4">
        <v>7.24</v>
      </c>
      <c r="N58">
        <v>5.59</v>
      </c>
      <c r="O58">
        <v>11.13</v>
      </c>
      <c r="P58">
        <v>11.32</v>
      </c>
    </row>
    <row r="59" spans="1:16" x14ac:dyDescent="0.2">
      <c r="A59" s="4" t="s">
        <v>268</v>
      </c>
      <c r="B59" s="4" t="s">
        <v>16</v>
      </c>
      <c r="C59" s="4" t="s">
        <v>17</v>
      </c>
      <c r="D59" s="4">
        <v>20.5</v>
      </c>
      <c r="E59" s="4">
        <v>14.1</v>
      </c>
      <c r="F59" s="4">
        <v>13.56</v>
      </c>
      <c r="G59" s="4">
        <v>13.01</v>
      </c>
      <c r="H59" s="4">
        <v>11.32</v>
      </c>
      <c r="I59" s="4">
        <v>10.26</v>
      </c>
      <c r="J59" s="4">
        <v>8.8699999999999992</v>
      </c>
      <c r="K59" s="4">
        <v>4.6500000000000004</v>
      </c>
      <c r="L59" s="4">
        <v>2.4700000000000002</v>
      </c>
      <c r="M59" s="4">
        <v>5.18</v>
      </c>
      <c r="N59">
        <v>1.39</v>
      </c>
      <c r="O59">
        <v>4.3</v>
      </c>
      <c r="P59">
        <v>6.11</v>
      </c>
    </row>
    <row r="60" spans="1:16" x14ac:dyDescent="0.2">
      <c r="A60" s="4" t="s">
        <v>270</v>
      </c>
      <c r="B60" s="4" t="s">
        <v>16</v>
      </c>
      <c r="C60" s="4" t="s">
        <v>17</v>
      </c>
      <c r="D60" s="4">
        <v>21.68</v>
      </c>
      <c r="E60" s="4">
        <v>13.8</v>
      </c>
      <c r="F60" s="4">
        <v>12.86</v>
      </c>
      <c r="G60" s="4">
        <v>13.25</v>
      </c>
      <c r="H60" s="4">
        <v>10.88</v>
      </c>
      <c r="I60" s="4">
        <v>10.119999999999999</v>
      </c>
      <c r="J60" s="4">
        <v>7.98</v>
      </c>
      <c r="K60" s="4">
        <v>3.53</v>
      </c>
      <c r="L60" s="4">
        <v>0.12</v>
      </c>
      <c r="M60" s="4">
        <v>4.7699999999999996</v>
      </c>
      <c r="N60">
        <v>0.51</v>
      </c>
      <c r="O60">
        <v>3.04</v>
      </c>
      <c r="P60">
        <v>6.89</v>
      </c>
    </row>
    <row r="61" spans="1:16" x14ac:dyDescent="0.2">
      <c r="A61" s="4" t="s">
        <v>272</v>
      </c>
      <c r="B61" s="4" t="s">
        <v>16</v>
      </c>
      <c r="C61" s="4" t="s">
        <v>17</v>
      </c>
      <c r="D61" s="4">
        <v>19.18</v>
      </c>
      <c r="E61" s="4">
        <v>14.44</v>
      </c>
      <c r="F61" s="4">
        <v>14.41</v>
      </c>
      <c r="G61" s="4">
        <v>12.73</v>
      </c>
      <c r="H61" s="4">
        <v>11.85</v>
      </c>
      <c r="I61" s="4">
        <v>10.42</v>
      </c>
      <c r="J61" s="4">
        <v>9.84</v>
      </c>
      <c r="K61" s="4">
        <v>5.82</v>
      </c>
      <c r="L61" s="4">
        <v>4.88</v>
      </c>
      <c r="M61" s="4">
        <v>5.58</v>
      </c>
      <c r="N61">
        <v>2.25</v>
      </c>
      <c r="O61">
        <v>5.51</v>
      </c>
      <c r="P61">
        <v>5.37</v>
      </c>
    </row>
    <row r="62" spans="1:16" x14ac:dyDescent="0.2">
      <c r="A62" s="4" t="s">
        <v>274</v>
      </c>
      <c r="B62" s="4" t="s">
        <v>16</v>
      </c>
      <c r="C62" s="4" t="s">
        <v>17</v>
      </c>
      <c r="D62" s="4">
        <v>15.85</v>
      </c>
      <c r="E62" s="4">
        <v>9.9700000000000006</v>
      </c>
      <c r="F62" s="4">
        <v>1.81</v>
      </c>
      <c r="G62" s="4">
        <v>-13.26</v>
      </c>
      <c r="H62" s="4">
        <v>-6.4</v>
      </c>
      <c r="I62" s="4">
        <v>-22.44</v>
      </c>
      <c r="J62" s="4">
        <v>3.76</v>
      </c>
      <c r="K62" s="4">
        <v>11.12</v>
      </c>
      <c r="L62" s="4">
        <v>-0.7</v>
      </c>
      <c r="M62" s="4">
        <v>-5.33</v>
      </c>
      <c r="N62">
        <v>1.1100000000000001</v>
      </c>
      <c r="O62">
        <v>-10.07</v>
      </c>
      <c r="P62">
        <v>-4.75</v>
      </c>
    </row>
    <row r="63" spans="1:16" x14ac:dyDescent="0.2">
      <c r="A63" s="4" t="s">
        <v>276</v>
      </c>
      <c r="B63" s="4" t="s">
        <v>16</v>
      </c>
      <c r="C63" s="4" t="s">
        <v>17</v>
      </c>
      <c r="D63" s="4">
        <v>17.21</v>
      </c>
      <c r="E63" s="4">
        <v>10.23</v>
      </c>
      <c r="F63" s="4">
        <v>1.23</v>
      </c>
      <c r="G63" s="4">
        <v>-15.62</v>
      </c>
      <c r="H63" s="4">
        <v>-7.68</v>
      </c>
      <c r="I63" s="4">
        <v>-28.65</v>
      </c>
      <c r="J63" s="4">
        <v>2.4900000000000002</v>
      </c>
      <c r="K63" s="4">
        <v>14.39</v>
      </c>
      <c r="L63" s="4">
        <v>-0.47</v>
      </c>
      <c r="M63" s="4">
        <v>-5.6</v>
      </c>
      <c r="N63">
        <v>1.49</v>
      </c>
      <c r="O63">
        <v>-12.54</v>
      </c>
      <c r="P63">
        <v>-6.99</v>
      </c>
    </row>
    <row r="64" spans="1:16" x14ac:dyDescent="0.2">
      <c r="A64" s="4" t="s">
        <v>278</v>
      </c>
      <c r="B64" s="4" t="s">
        <v>16</v>
      </c>
      <c r="C64" s="4" t="s">
        <v>17</v>
      </c>
      <c r="D64" s="4">
        <v>-0.31</v>
      </c>
      <c r="E64" s="4">
        <v>6.68</v>
      </c>
      <c r="F64" s="4">
        <v>8.44</v>
      </c>
      <c r="G64" s="4">
        <v>6.81</v>
      </c>
      <c r="H64" s="4">
        <v>0.35</v>
      </c>
      <c r="I64" s="4">
        <v>0.75</v>
      </c>
      <c r="J64" s="4">
        <v>8.17</v>
      </c>
      <c r="K64" s="4">
        <v>-3.02</v>
      </c>
      <c r="L64" s="4">
        <v>-1.76</v>
      </c>
      <c r="M64" s="4">
        <v>-4.1500000000000004</v>
      </c>
      <c r="N64">
        <v>-0.18</v>
      </c>
      <c r="O64">
        <v>1.49</v>
      </c>
      <c r="P64">
        <v>4.5999999999999996</v>
      </c>
    </row>
    <row r="65" spans="1:16" x14ac:dyDescent="0.2">
      <c r="A65" s="4" t="s">
        <v>280</v>
      </c>
      <c r="B65" s="4" t="s">
        <v>16</v>
      </c>
      <c r="C65" s="4" t="s">
        <v>17</v>
      </c>
      <c r="D65" s="4">
        <v>9.69</v>
      </c>
      <c r="E65" s="4">
        <v>4.93</v>
      </c>
      <c r="F65" s="4">
        <v>4.28</v>
      </c>
      <c r="G65" s="4">
        <v>4.05</v>
      </c>
      <c r="H65" s="4">
        <v>9.31</v>
      </c>
      <c r="I65" s="4">
        <v>12.16</v>
      </c>
      <c r="J65" s="4">
        <v>9.9499999999999993</v>
      </c>
      <c r="K65" s="4">
        <v>9.8800000000000008</v>
      </c>
      <c r="L65" s="4">
        <v>9.0299999999999994</v>
      </c>
      <c r="M65" s="4">
        <v>5.91</v>
      </c>
      <c r="N65">
        <v>8.51</v>
      </c>
      <c r="O65">
        <v>7.55</v>
      </c>
      <c r="P65">
        <v>1.74</v>
      </c>
    </row>
    <row r="66" spans="1:16" x14ac:dyDescent="0.2">
      <c r="A66" s="4" t="s">
        <v>282</v>
      </c>
      <c r="B66" s="4" t="s">
        <v>16</v>
      </c>
      <c r="C66" s="4" t="s">
        <v>17</v>
      </c>
      <c r="D66" s="4">
        <v>11.74</v>
      </c>
      <c r="E66" s="4">
        <v>11.21</v>
      </c>
      <c r="F66" s="4">
        <v>12.62</v>
      </c>
      <c r="G66" s="4">
        <v>8.27</v>
      </c>
      <c r="H66" s="4">
        <v>10.86</v>
      </c>
      <c r="I66" s="4">
        <v>13.27</v>
      </c>
      <c r="J66" s="4">
        <v>13.34</v>
      </c>
      <c r="K66" s="4">
        <v>12.23</v>
      </c>
      <c r="L66" s="4">
        <v>9.7100000000000009</v>
      </c>
      <c r="M66" s="4">
        <v>7.25</v>
      </c>
      <c r="N66">
        <v>7.17</v>
      </c>
      <c r="O66">
        <v>8.41</v>
      </c>
      <c r="P66">
        <v>10.130000000000001</v>
      </c>
    </row>
    <row r="67" spans="1:16" x14ac:dyDescent="0.2">
      <c r="A67" s="4" t="s">
        <v>284</v>
      </c>
      <c r="B67" s="4" t="s">
        <v>16</v>
      </c>
      <c r="C67" s="4" t="s">
        <v>17</v>
      </c>
      <c r="D67" s="4">
        <v>16.96</v>
      </c>
      <c r="E67" s="4">
        <v>14.73</v>
      </c>
      <c r="F67" s="4">
        <v>15.77</v>
      </c>
      <c r="G67" s="4">
        <v>17.420000000000002</v>
      </c>
      <c r="H67" s="4">
        <v>14.24</v>
      </c>
      <c r="I67" s="4">
        <v>9.4600000000000009</v>
      </c>
      <c r="J67" s="4">
        <v>6.89</v>
      </c>
      <c r="K67" s="4">
        <v>8.9499999999999993</v>
      </c>
      <c r="L67" s="4">
        <v>11.45</v>
      </c>
      <c r="M67" s="4">
        <v>12.77</v>
      </c>
      <c r="N67">
        <v>11.15</v>
      </c>
      <c r="O67">
        <v>6.78</v>
      </c>
      <c r="P67">
        <v>14.36</v>
      </c>
    </row>
    <row r="68" spans="1:16" x14ac:dyDescent="0.2">
      <c r="A68" s="4" t="s">
        <v>24</v>
      </c>
      <c r="B68" s="4" t="s">
        <v>16</v>
      </c>
      <c r="C68" s="4" t="s">
        <v>17</v>
      </c>
      <c r="D68" s="4">
        <v>4.45</v>
      </c>
      <c r="E68" s="4">
        <v>3.14</v>
      </c>
      <c r="F68" s="4">
        <v>2</v>
      </c>
      <c r="G68" s="4">
        <v>1.21</v>
      </c>
      <c r="H68" s="4">
        <v>3.94</v>
      </c>
      <c r="I68" s="4">
        <v>6.34</v>
      </c>
      <c r="J68" s="4">
        <v>5.92</v>
      </c>
      <c r="K68" s="4">
        <v>7.08</v>
      </c>
      <c r="L68" s="4">
        <v>4.93</v>
      </c>
      <c r="M68" s="4">
        <v>4.33</v>
      </c>
      <c r="N68">
        <v>3.86</v>
      </c>
      <c r="O68">
        <v>7.55</v>
      </c>
      <c r="P68">
        <v>5.01</v>
      </c>
    </row>
    <row r="69" spans="1:16" x14ac:dyDescent="0.2">
      <c r="A69" s="4" t="s">
        <v>25</v>
      </c>
      <c r="B69" s="4" t="s">
        <v>16</v>
      </c>
      <c r="C69" s="4" t="s">
        <v>17</v>
      </c>
      <c r="D69" s="4">
        <v>4.2300000000000004</v>
      </c>
      <c r="E69" s="4">
        <v>-1.54</v>
      </c>
      <c r="F69" s="4">
        <v>-0.27</v>
      </c>
      <c r="G69" s="4">
        <v>1.62</v>
      </c>
      <c r="H69" s="4">
        <v>4.03</v>
      </c>
      <c r="I69" s="4">
        <v>13.14</v>
      </c>
      <c r="J69" s="4">
        <v>6.63</v>
      </c>
      <c r="K69" s="4">
        <v>2.35</v>
      </c>
      <c r="L69" s="4">
        <v>-0.01</v>
      </c>
      <c r="M69" s="4">
        <v>-0.28000000000000003</v>
      </c>
      <c r="N69">
        <v>3.29</v>
      </c>
      <c r="O69">
        <v>-2.4700000000000002</v>
      </c>
      <c r="P69">
        <v>-16.36</v>
      </c>
    </row>
    <row r="70" spans="1:16" x14ac:dyDescent="0.2">
      <c r="A70" s="4" t="s">
        <v>288</v>
      </c>
      <c r="B70" s="4" t="s">
        <v>16</v>
      </c>
      <c r="C70" s="4" t="s">
        <v>17</v>
      </c>
      <c r="D70" s="4">
        <v>3.99</v>
      </c>
      <c r="E70" s="4">
        <v>-2.17</v>
      </c>
      <c r="F70" s="4">
        <v>-1.68</v>
      </c>
      <c r="G70" s="4">
        <v>1.54</v>
      </c>
      <c r="H70" s="4">
        <v>4.1500000000000004</v>
      </c>
      <c r="I70" s="4">
        <v>15.15</v>
      </c>
      <c r="J70" s="4">
        <v>8.09</v>
      </c>
      <c r="K70" s="4">
        <v>3.17</v>
      </c>
      <c r="L70" s="4">
        <v>-0.4</v>
      </c>
      <c r="M70" s="4">
        <v>-0.7</v>
      </c>
      <c r="N70">
        <v>2.38</v>
      </c>
      <c r="O70">
        <v>-4.1900000000000004</v>
      </c>
      <c r="P70">
        <v>-22.06</v>
      </c>
    </row>
    <row r="71" spans="1:16" x14ac:dyDescent="0.2">
      <c r="A71" s="4" t="s">
        <v>290</v>
      </c>
      <c r="B71" s="4" t="s">
        <v>16</v>
      </c>
      <c r="C71" s="4" t="s">
        <v>17</v>
      </c>
      <c r="D71" s="4">
        <v>6.62</v>
      </c>
      <c r="E71" s="4">
        <v>3.57</v>
      </c>
      <c r="F71" s="4">
        <v>6.97</v>
      </c>
      <c r="G71" s="4">
        <v>2.02</v>
      </c>
      <c r="H71" s="4">
        <v>3.46</v>
      </c>
      <c r="I71" s="4">
        <v>2.4300000000000002</v>
      </c>
      <c r="J71" s="4">
        <v>-2.42</v>
      </c>
      <c r="K71" s="4">
        <v>-3.28</v>
      </c>
      <c r="L71" s="4">
        <v>2.66</v>
      </c>
      <c r="M71" s="4">
        <v>2.5499999999999998</v>
      </c>
      <c r="N71">
        <v>8.32</v>
      </c>
      <c r="O71">
        <v>6.23</v>
      </c>
      <c r="P71">
        <v>7.92</v>
      </c>
    </row>
    <row r="72" spans="1:16" x14ac:dyDescent="0.2">
      <c r="A72" s="4" t="s">
        <v>26</v>
      </c>
      <c r="B72" s="4" t="s">
        <v>16</v>
      </c>
      <c r="C72" s="4" t="s">
        <v>17</v>
      </c>
      <c r="D72" s="4">
        <v>0.51</v>
      </c>
      <c r="E72" s="4">
        <v>0.97</v>
      </c>
      <c r="F72" s="4">
        <v>-1.61</v>
      </c>
      <c r="G72" s="4">
        <v>-1.23</v>
      </c>
      <c r="H72" s="4">
        <v>2.6</v>
      </c>
      <c r="I72" s="4">
        <v>4.42</v>
      </c>
      <c r="J72" s="4">
        <v>6.77</v>
      </c>
      <c r="K72" s="4">
        <v>8.66</v>
      </c>
      <c r="L72" s="4">
        <v>8</v>
      </c>
      <c r="M72" s="4">
        <v>7.51</v>
      </c>
      <c r="N72">
        <v>6.85</v>
      </c>
      <c r="O72">
        <v>8.57</v>
      </c>
      <c r="P72">
        <v>6.38</v>
      </c>
    </row>
    <row r="73" spans="1:16" x14ac:dyDescent="0.2">
      <c r="A73" s="4" t="s">
        <v>293</v>
      </c>
      <c r="B73" s="4" t="s">
        <v>16</v>
      </c>
      <c r="C73" s="4" t="s">
        <v>17</v>
      </c>
      <c r="D73" s="4">
        <v>-2.42</v>
      </c>
      <c r="E73" s="4">
        <v>-1.87</v>
      </c>
      <c r="F73" s="4">
        <v>-6.31</v>
      </c>
      <c r="G73" s="4">
        <v>-5.59</v>
      </c>
      <c r="H73" s="4">
        <v>0.06</v>
      </c>
      <c r="I73" s="4">
        <v>1.88</v>
      </c>
      <c r="J73" s="4">
        <v>5.21</v>
      </c>
      <c r="K73" s="4">
        <v>7.77</v>
      </c>
      <c r="L73" s="4">
        <v>7.22</v>
      </c>
      <c r="M73" s="4">
        <v>6.56</v>
      </c>
      <c r="N73">
        <v>5.62</v>
      </c>
      <c r="O73">
        <v>9.14</v>
      </c>
      <c r="P73">
        <v>6</v>
      </c>
    </row>
    <row r="74" spans="1:16" x14ac:dyDescent="0.2">
      <c r="A74" s="4" t="s">
        <v>295</v>
      </c>
      <c r="B74" s="4" t="s">
        <v>16</v>
      </c>
      <c r="C74" s="4" t="s">
        <v>17</v>
      </c>
      <c r="D74" s="4">
        <v>5.37</v>
      </c>
      <c r="E74" s="4">
        <v>5.55</v>
      </c>
      <c r="F74" s="4">
        <v>6.05</v>
      </c>
      <c r="G74" s="4">
        <v>6.81</v>
      </c>
      <c r="H74" s="4">
        <v>7.1</v>
      </c>
      <c r="I74" s="4">
        <v>9.0399999999999991</v>
      </c>
      <c r="J74" s="4">
        <v>9.4600000000000009</v>
      </c>
      <c r="K74" s="4">
        <v>10.199999999999999</v>
      </c>
      <c r="L74" s="4">
        <v>9.41</v>
      </c>
      <c r="M74" s="4">
        <v>9.1300000000000008</v>
      </c>
      <c r="N74">
        <v>8.9600000000000009</v>
      </c>
      <c r="O74">
        <v>7.6</v>
      </c>
      <c r="P74">
        <v>7.05</v>
      </c>
    </row>
    <row r="75" spans="1:16" x14ac:dyDescent="0.2">
      <c r="A75" s="4" t="s">
        <v>27</v>
      </c>
      <c r="B75" s="4" t="s">
        <v>16</v>
      </c>
      <c r="C75" s="4" t="s">
        <v>17</v>
      </c>
      <c r="D75" s="4">
        <v>5.54</v>
      </c>
      <c r="E75" s="4">
        <v>4.71</v>
      </c>
      <c r="F75" s="4">
        <v>3.47</v>
      </c>
      <c r="G75" s="4">
        <v>1.8</v>
      </c>
      <c r="H75" s="4">
        <v>4.9000000000000004</v>
      </c>
      <c r="I75" s="4">
        <v>6.33</v>
      </c>
      <c r="J75" s="4">
        <v>5.72</v>
      </c>
      <c r="K75" s="4">
        <v>7.77</v>
      </c>
      <c r="L75" s="4">
        <v>5.15</v>
      </c>
      <c r="M75" s="4">
        <v>4.41</v>
      </c>
      <c r="N75">
        <v>3.59</v>
      </c>
      <c r="O75">
        <v>8.57</v>
      </c>
      <c r="P75">
        <v>6.99</v>
      </c>
    </row>
    <row r="76" spans="1:16" x14ac:dyDescent="0.2">
      <c r="A76" s="4" t="s">
        <v>298</v>
      </c>
      <c r="B76" s="4" t="s">
        <v>16</v>
      </c>
      <c r="C76" s="4" t="s">
        <v>17</v>
      </c>
      <c r="D76" s="4">
        <v>6.73</v>
      </c>
      <c r="E76" s="4">
        <v>5.71</v>
      </c>
      <c r="F76" s="4">
        <v>6.28</v>
      </c>
      <c r="G76" s="4">
        <v>6.38</v>
      </c>
      <c r="H76" s="4">
        <v>5.23</v>
      </c>
      <c r="I76" s="4">
        <v>5.97</v>
      </c>
      <c r="J76" s="4">
        <v>7.69</v>
      </c>
      <c r="K76" s="4">
        <v>10.19</v>
      </c>
      <c r="L76" s="4">
        <v>10.97</v>
      </c>
      <c r="M76" s="4">
        <v>10.42</v>
      </c>
      <c r="N76">
        <v>9.52</v>
      </c>
      <c r="O76">
        <v>11.84</v>
      </c>
      <c r="P76">
        <v>9.76</v>
      </c>
    </row>
    <row r="77" spans="1:16" x14ac:dyDescent="0.2">
      <c r="A77" s="4" t="s">
        <v>300</v>
      </c>
      <c r="B77" s="4" t="s">
        <v>16</v>
      </c>
      <c r="C77" s="4" t="s">
        <v>17</v>
      </c>
      <c r="D77" s="4">
        <v>8.59</v>
      </c>
      <c r="E77" s="4">
        <v>4.9400000000000004</v>
      </c>
      <c r="F77" s="4">
        <v>6.71</v>
      </c>
      <c r="G77" s="4">
        <v>8.0399999999999991</v>
      </c>
      <c r="H77" s="4">
        <v>7.42</v>
      </c>
      <c r="I77" s="4">
        <v>7.55</v>
      </c>
      <c r="J77" s="4">
        <v>8.43</v>
      </c>
      <c r="K77" s="4">
        <v>10.210000000000001</v>
      </c>
      <c r="L77" s="4">
        <v>11.78</v>
      </c>
      <c r="M77" s="4">
        <v>11.66</v>
      </c>
      <c r="N77">
        <v>11.28</v>
      </c>
      <c r="O77">
        <v>10.69</v>
      </c>
      <c r="P77">
        <v>9.81</v>
      </c>
    </row>
    <row r="78" spans="1:16" x14ac:dyDescent="0.2">
      <c r="A78" s="4" t="s">
        <v>302</v>
      </c>
      <c r="B78" s="4" t="s">
        <v>16</v>
      </c>
      <c r="C78" s="4" t="s">
        <v>17</v>
      </c>
      <c r="D78" s="4">
        <v>1.28</v>
      </c>
      <c r="E78" s="4">
        <v>8.2799999999999994</v>
      </c>
      <c r="F78" s="4">
        <v>4.8899999999999997</v>
      </c>
      <c r="G78" s="4">
        <v>1.22</v>
      </c>
      <c r="H78" s="4">
        <v>-1.02</v>
      </c>
      <c r="I78" s="4">
        <v>0.51</v>
      </c>
      <c r="J78" s="4">
        <v>5.99</v>
      </c>
      <c r="K78" s="4">
        <v>10.61</v>
      </c>
      <c r="L78" s="4">
        <v>8.85</v>
      </c>
      <c r="M78" s="4">
        <v>7.09</v>
      </c>
      <c r="N78">
        <v>4.5999999999999996</v>
      </c>
      <c r="O78">
        <v>15.64</v>
      </c>
      <c r="P78">
        <v>9.64</v>
      </c>
    </row>
    <row r="79" spans="1:16" x14ac:dyDescent="0.2">
      <c r="A79" s="4" t="s">
        <v>28</v>
      </c>
      <c r="B79" s="4" t="s">
        <v>16</v>
      </c>
      <c r="C79" s="4" t="s">
        <v>17</v>
      </c>
      <c r="D79" s="4">
        <v>12.39</v>
      </c>
      <c r="E79" s="4">
        <v>13.43</v>
      </c>
      <c r="F79" s="4">
        <v>9.7200000000000006</v>
      </c>
      <c r="G79" s="4">
        <v>6.62</v>
      </c>
      <c r="H79" s="4">
        <v>8.9499999999999993</v>
      </c>
      <c r="I79" s="4">
        <v>7.39</v>
      </c>
      <c r="J79" s="4">
        <v>7.98</v>
      </c>
      <c r="K79" s="4">
        <v>10.43</v>
      </c>
      <c r="L79" s="4">
        <v>6.54</v>
      </c>
      <c r="M79" s="4">
        <v>5.54</v>
      </c>
      <c r="N79">
        <v>4.83</v>
      </c>
      <c r="O79">
        <v>9.3000000000000007</v>
      </c>
      <c r="P79">
        <v>8.86</v>
      </c>
    </row>
    <row r="80" spans="1:16" x14ac:dyDescent="0.2">
      <c r="A80" s="4" t="s">
        <v>305</v>
      </c>
      <c r="B80" s="4" t="s">
        <v>16</v>
      </c>
      <c r="C80" s="4" t="s">
        <v>17</v>
      </c>
      <c r="D80" s="4">
        <v>-20.99</v>
      </c>
      <c r="E80" s="4">
        <v>14.23</v>
      </c>
      <c r="F80" s="4">
        <v>8.75</v>
      </c>
      <c r="G80" s="4">
        <v>8.4499999999999993</v>
      </c>
      <c r="H80" s="4">
        <v>12.3</v>
      </c>
      <c r="I80" s="4">
        <v>13.16</v>
      </c>
      <c r="J80" s="4">
        <v>10.97</v>
      </c>
      <c r="K80" s="4">
        <v>9.02</v>
      </c>
      <c r="L80" s="4">
        <v>10.99</v>
      </c>
      <c r="M80" s="4">
        <v>8.5</v>
      </c>
      <c r="N80">
        <v>9.9600000000000009</v>
      </c>
      <c r="O80">
        <v>15.79</v>
      </c>
      <c r="P80">
        <v>14.78</v>
      </c>
    </row>
    <row r="81" spans="1:16" x14ac:dyDescent="0.2">
      <c r="A81" s="4" t="s">
        <v>307</v>
      </c>
      <c r="B81" s="4" t="s">
        <v>16</v>
      </c>
      <c r="C81" s="4" t="s">
        <v>17</v>
      </c>
      <c r="D81" s="4">
        <v>17.190000000000001</v>
      </c>
      <c r="E81" s="4">
        <v>14.71</v>
      </c>
      <c r="F81" s="4">
        <v>12.23</v>
      </c>
      <c r="G81" s="4">
        <v>6.87</v>
      </c>
      <c r="H81" s="4">
        <v>11.71</v>
      </c>
      <c r="I81" s="4">
        <v>10.64</v>
      </c>
      <c r="J81" s="4">
        <v>11.08</v>
      </c>
      <c r="K81" s="4">
        <v>11.6</v>
      </c>
      <c r="L81" s="4">
        <v>8.67</v>
      </c>
      <c r="M81" s="4">
        <v>7.74</v>
      </c>
      <c r="N81">
        <v>7.73</v>
      </c>
      <c r="O81">
        <v>11.63</v>
      </c>
      <c r="P81">
        <v>11.06</v>
      </c>
    </row>
    <row r="82" spans="1:16" x14ac:dyDescent="0.2">
      <c r="A82" s="4" t="s">
        <v>309</v>
      </c>
      <c r="B82" s="4" t="s">
        <v>16</v>
      </c>
      <c r="C82" s="4" t="s">
        <v>17</v>
      </c>
      <c r="D82" s="4">
        <v>9.1999999999999993</v>
      </c>
      <c r="E82" s="4">
        <v>11.91</v>
      </c>
      <c r="F82" s="4">
        <v>6.48</v>
      </c>
      <c r="G82" s="4">
        <v>6.18</v>
      </c>
      <c r="H82" s="4">
        <v>4.93</v>
      </c>
      <c r="I82" s="4">
        <v>2.58</v>
      </c>
      <c r="J82" s="4">
        <v>3.31</v>
      </c>
      <c r="K82" s="4">
        <v>8.49</v>
      </c>
      <c r="L82" s="4">
        <v>1.83</v>
      </c>
      <c r="M82" s="4">
        <v>0.2</v>
      </c>
      <c r="N82">
        <v>-1.97</v>
      </c>
      <c r="O82">
        <v>3.17</v>
      </c>
      <c r="P82">
        <v>2.72</v>
      </c>
    </row>
    <row r="83" spans="1:16" x14ac:dyDescent="0.2">
      <c r="A83" s="4" t="s">
        <v>311</v>
      </c>
      <c r="B83" s="4" t="s">
        <v>16</v>
      </c>
      <c r="C83" s="4" t="s">
        <v>17</v>
      </c>
      <c r="D83" s="4">
        <v>9.61</v>
      </c>
      <c r="E83" s="4">
        <v>12.79</v>
      </c>
      <c r="F83" s="4">
        <v>6.37</v>
      </c>
      <c r="G83" s="4">
        <v>5.4</v>
      </c>
      <c r="H83" s="4">
        <v>4.8899999999999997</v>
      </c>
      <c r="I83" s="4">
        <v>3.97</v>
      </c>
      <c r="J83" s="4">
        <v>3.85</v>
      </c>
      <c r="K83" s="4">
        <v>9.7899999999999991</v>
      </c>
      <c r="L83" s="4">
        <v>2.41</v>
      </c>
      <c r="M83" s="4">
        <v>0.24</v>
      </c>
      <c r="N83">
        <v>-3.42</v>
      </c>
      <c r="O83">
        <v>4.79</v>
      </c>
      <c r="P83">
        <v>3.34</v>
      </c>
    </row>
    <row r="84" spans="1:16" x14ac:dyDescent="0.2">
      <c r="A84" s="4" t="s">
        <v>313</v>
      </c>
      <c r="B84" s="4" t="s">
        <v>16</v>
      </c>
      <c r="C84" s="4" t="s">
        <v>17</v>
      </c>
      <c r="D84" s="4">
        <v>4.07</v>
      </c>
      <c r="E84" s="4">
        <v>3.82</v>
      </c>
      <c r="F84" s="4">
        <v>4.6399999999999997</v>
      </c>
      <c r="G84" s="4">
        <v>5.04</v>
      </c>
      <c r="H84" s="4">
        <v>5.61</v>
      </c>
      <c r="I84" s="4">
        <v>5.14</v>
      </c>
      <c r="J84" s="4">
        <v>3.47</v>
      </c>
      <c r="K84" s="4">
        <v>3.32</v>
      </c>
      <c r="L84" s="4">
        <v>2.35</v>
      </c>
      <c r="M84" s="4">
        <v>0.73</v>
      </c>
      <c r="N84">
        <v>-5.72</v>
      </c>
      <c r="O84">
        <v>2.77</v>
      </c>
      <c r="P84">
        <v>5.15</v>
      </c>
    </row>
    <row r="85" spans="1:16" x14ac:dyDescent="0.2">
      <c r="A85" s="4" t="s">
        <v>315</v>
      </c>
      <c r="B85" s="4" t="s">
        <v>16</v>
      </c>
      <c r="C85" s="4" t="s">
        <v>17</v>
      </c>
      <c r="D85" s="4">
        <v>13.9</v>
      </c>
      <c r="E85" s="4">
        <v>29.44</v>
      </c>
      <c r="F85" s="4">
        <v>6.63</v>
      </c>
      <c r="G85" s="4">
        <v>5.0999999999999996</v>
      </c>
      <c r="H85" s="4">
        <v>4.09</v>
      </c>
      <c r="I85" s="4">
        <v>2.2799999999999998</v>
      </c>
      <c r="J85" s="4">
        <v>2.6</v>
      </c>
      <c r="K85" s="4">
        <v>2.3199999999999998</v>
      </c>
      <c r="L85" s="4">
        <v>1.54</v>
      </c>
      <c r="M85" s="4">
        <v>-2.0499999999999998</v>
      </c>
      <c r="N85">
        <v>-5.29</v>
      </c>
      <c r="O85">
        <v>2.89</v>
      </c>
      <c r="P85">
        <v>0.88</v>
      </c>
    </row>
    <row r="86" spans="1:16" x14ac:dyDescent="0.2">
      <c r="A86" s="4" t="s">
        <v>317</v>
      </c>
      <c r="B86" s="4" t="s">
        <v>16</v>
      </c>
      <c r="C86" s="4" t="s">
        <v>17</v>
      </c>
      <c r="D86" s="4">
        <v>10.77</v>
      </c>
      <c r="E86" s="4">
        <v>6.43</v>
      </c>
      <c r="F86" s="4">
        <v>7.17</v>
      </c>
      <c r="G86" s="4">
        <v>8.09</v>
      </c>
      <c r="H86" s="4">
        <v>5.69</v>
      </c>
      <c r="I86" s="4">
        <v>8.5399999999999991</v>
      </c>
      <c r="J86" s="4">
        <v>12.61</v>
      </c>
      <c r="K86" s="4">
        <v>75.489999999999995</v>
      </c>
      <c r="L86" s="4">
        <v>7.46</v>
      </c>
      <c r="M86" s="4">
        <v>7.66</v>
      </c>
      <c r="N86">
        <v>9.65</v>
      </c>
      <c r="O86">
        <v>14.19</v>
      </c>
      <c r="P86">
        <v>5.28</v>
      </c>
    </row>
    <row r="87" spans="1:16" x14ac:dyDescent="0.2">
      <c r="A87" s="4" t="s">
        <v>319</v>
      </c>
      <c r="B87" s="4" t="s">
        <v>16</v>
      </c>
      <c r="C87" s="4" t="s">
        <v>17</v>
      </c>
      <c r="D87" s="4">
        <v>7.54</v>
      </c>
      <c r="E87" s="4">
        <v>8.64</v>
      </c>
      <c r="F87" s="4">
        <v>6.83</v>
      </c>
      <c r="G87" s="4">
        <v>9.1199999999999992</v>
      </c>
      <c r="H87" s="4">
        <v>5.05</v>
      </c>
      <c r="I87" s="4">
        <v>-1.86</v>
      </c>
      <c r="J87" s="4">
        <v>1.73</v>
      </c>
      <c r="K87" s="4">
        <v>4.91</v>
      </c>
      <c r="L87" s="4">
        <v>0.56000000000000005</v>
      </c>
      <c r="M87" s="4">
        <v>0.12</v>
      </c>
      <c r="N87">
        <v>1.18</v>
      </c>
      <c r="O87">
        <v>0.01</v>
      </c>
      <c r="P87">
        <v>1.55</v>
      </c>
    </row>
    <row r="88" spans="1:16" x14ac:dyDescent="0.2">
      <c r="A88" s="4" t="s">
        <v>321</v>
      </c>
      <c r="B88" s="4" t="s">
        <v>16</v>
      </c>
      <c r="C88" s="4" t="s">
        <v>17</v>
      </c>
      <c r="D88" s="4">
        <v>5.35</v>
      </c>
      <c r="E88" s="4">
        <v>5.77</v>
      </c>
      <c r="F88" s="4">
        <v>4.58</v>
      </c>
      <c r="G88" s="4">
        <v>7.2</v>
      </c>
      <c r="H88" s="4">
        <v>1.96</v>
      </c>
      <c r="I88" s="4">
        <v>-0.83</v>
      </c>
      <c r="J88" s="4">
        <v>5.4</v>
      </c>
      <c r="K88" s="4">
        <v>8.74</v>
      </c>
      <c r="L88" s="4">
        <v>4.75</v>
      </c>
      <c r="M88" s="4">
        <v>0.92</v>
      </c>
      <c r="N88">
        <v>2.0299999999999998</v>
      </c>
      <c r="O88">
        <v>8.7899999999999991</v>
      </c>
      <c r="P88">
        <v>5.26</v>
      </c>
    </row>
    <row r="89" spans="1:16" x14ac:dyDescent="0.2">
      <c r="A89" s="4" t="s">
        <v>323</v>
      </c>
      <c r="B89" s="4" t="s">
        <v>16</v>
      </c>
      <c r="C89" s="4" t="s">
        <v>17</v>
      </c>
      <c r="D89" s="4">
        <v>17.54</v>
      </c>
      <c r="E89" s="4">
        <v>18.79</v>
      </c>
      <c r="F89" s="4">
        <v>12.04</v>
      </c>
      <c r="G89" s="4">
        <v>12.45</v>
      </c>
      <c r="H89" s="4">
        <v>9.99</v>
      </c>
      <c r="I89" s="4">
        <v>-2.97</v>
      </c>
      <c r="J89" s="4">
        <v>-2.17</v>
      </c>
      <c r="K89" s="4">
        <v>0.45</v>
      </c>
      <c r="L89" s="4">
        <v>-4.12</v>
      </c>
      <c r="M89" s="4">
        <v>-1.07</v>
      </c>
      <c r="N89">
        <v>-0.04</v>
      </c>
      <c r="O89">
        <v>-14.53</v>
      </c>
      <c r="P89">
        <v>-3.93</v>
      </c>
    </row>
    <row r="90" spans="1:16" x14ac:dyDescent="0.2">
      <c r="A90" s="4" t="s">
        <v>29</v>
      </c>
      <c r="B90" s="4" t="s">
        <v>16</v>
      </c>
      <c r="C90" s="4" t="s">
        <v>17</v>
      </c>
      <c r="D90" s="4">
        <v>2.97</v>
      </c>
      <c r="E90" s="4">
        <v>-1.08</v>
      </c>
      <c r="F90" s="4">
        <v>-3.07</v>
      </c>
      <c r="G90" s="4">
        <v>-6.38</v>
      </c>
      <c r="H90" s="4">
        <v>2.81</v>
      </c>
      <c r="I90" s="4">
        <v>2.4700000000000002</v>
      </c>
      <c r="J90" s="4">
        <v>-1.17</v>
      </c>
      <c r="K90" s="4">
        <v>4.09</v>
      </c>
      <c r="L90" s="4">
        <v>2.27</v>
      </c>
      <c r="M90" s="4">
        <v>1.46</v>
      </c>
      <c r="N90">
        <v>-1.58</v>
      </c>
      <c r="O90">
        <v>7.35</v>
      </c>
      <c r="P90">
        <v>14.35</v>
      </c>
    </row>
    <row r="91" spans="1:16" x14ac:dyDescent="0.2">
      <c r="A91" s="4" t="s">
        <v>326</v>
      </c>
      <c r="B91" s="4" t="s">
        <v>16</v>
      </c>
      <c r="C91" s="4" t="s">
        <v>17</v>
      </c>
      <c r="D91" s="4">
        <v>1.37</v>
      </c>
      <c r="E91" s="4">
        <v>-0.74</v>
      </c>
      <c r="F91" s="4">
        <v>-10.57</v>
      </c>
      <c r="G91" s="4">
        <v>-14.32</v>
      </c>
      <c r="H91" s="4">
        <v>-1.44</v>
      </c>
      <c r="I91" s="4">
        <v>1.33</v>
      </c>
      <c r="J91" s="4">
        <v>-0.11</v>
      </c>
      <c r="K91" s="4">
        <v>-1.64</v>
      </c>
      <c r="L91" s="4">
        <v>0.12</v>
      </c>
      <c r="M91" s="4">
        <v>1.19</v>
      </c>
      <c r="N91">
        <v>-7.07</v>
      </c>
      <c r="O91">
        <v>-3.92</v>
      </c>
      <c r="P91">
        <v>-0.28999999999999998</v>
      </c>
    </row>
    <row r="92" spans="1:16" x14ac:dyDescent="0.2">
      <c r="A92" s="4" t="s">
        <v>328</v>
      </c>
      <c r="B92" s="4" t="s">
        <v>16</v>
      </c>
      <c r="C92" s="4" t="s">
        <v>17</v>
      </c>
      <c r="D92" s="4">
        <v>-1</v>
      </c>
      <c r="E92" s="4">
        <v>-2.61</v>
      </c>
      <c r="F92" s="4">
        <v>-20.77</v>
      </c>
      <c r="G92" s="4">
        <v>-28.09</v>
      </c>
      <c r="H92" s="4">
        <v>-6.12</v>
      </c>
      <c r="I92" s="4">
        <v>10.37</v>
      </c>
      <c r="J92" s="4">
        <v>-4.9400000000000004</v>
      </c>
      <c r="K92" s="4">
        <v>-16.559999999999999</v>
      </c>
      <c r="L92" s="4">
        <v>4.72</v>
      </c>
      <c r="M92" s="4">
        <v>-1.03</v>
      </c>
      <c r="N92">
        <v>-18.36</v>
      </c>
      <c r="O92">
        <v>-15.95</v>
      </c>
      <c r="P92">
        <v>-3.53</v>
      </c>
    </row>
    <row r="93" spans="1:16" x14ac:dyDescent="0.2">
      <c r="A93" s="4" t="s">
        <v>330</v>
      </c>
      <c r="B93" s="4" t="s">
        <v>16</v>
      </c>
      <c r="C93" s="4" t="s">
        <v>17</v>
      </c>
      <c r="D93" s="4">
        <v>5.04</v>
      </c>
      <c r="E93" s="4">
        <v>-1.96</v>
      </c>
      <c r="F93" s="4">
        <v>-3.98</v>
      </c>
      <c r="G93" s="4">
        <v>0.26</v>
      </c>
      <c r="H93" s="4">
        <v>15.18</v>
      </c>
      <c r="I93" s="4">
        <v>-3.28</v>
      </c>
      <c r="J93" s="4">
        <v>-2.1</v>
      </c>
      <c r="K93" s="4">
        <v>-1.7</v>
      </c>
      <c r="L93" s="4">
        <v>-3.36</v>
      </c>
      <c r="M93" s="4">
        <v>0.41</v>
      </c>
      <c r="N93">
        <v>-10.3</v>
      </c>
      <c r="O93">
        <v>-6.68</v>
      </c>
      <c r="P93">
        <v>-4.5999999999999996</v>
      </c>
    </row>
    <row r="94" spans="1:16" x14ac:dyDescent="0.2">
      <c r="A94" s="4" t="s">
        <v>332</v>
      </c>
      <c r="B94" s="4" t="s">
        <v>16</v>
      </c>
      <c r="C94" s="4" t="s">
        <v>17</v>
      </c>
      <c r="D94" s="4">
        <v>12.87</v>
      </c>
      <c r="E94" s="4">
        <v>7.37</v>
      </c>
      <c r="F94" s="4">
        <v>8.67</v>
      </c>
      <c r="G94" s="4">
        <v>3.19</v>
      </c>
      <c r="H94" s="4">
        <v>5.3</v>
      </c>
      <c r="I94" s="4">
        <v>5.07</v>
      </c>
      <c r="J94" s="4">
        <v>6.03</v>
      </c>
      <c r="K94" s="4">
        <v>5.45</v>
      </c>
      <c r="L94" s="4">
        <v>4.6100000000000003</v>
      </c>
      <c r="M94" s="4">
        <v>3.28</v>
      </c>
      <c r="N94">
        <v>5.27</v>
      </c>
      <c r="O94">
        <v>7.01</v>
      </c>
      <c r="P94">
        <v>8.39</v>
      </c>
    </row>
    <row r="95" spans="1:16" x14ac:dyDescent="0.2">
      <c r="A95" s="4" t="s">
        <v>334</v>
      </c>
      <c r="B95" s="4" t="s">
        <v>16</v>
      </c>
      <c r="C95" s="4" t="s">
        <v>17</v>
      </c>
      <c r="D95" s="4">
        <v>8.92</v>
      </c>
      <c r="E95" s="4">
        <v>-23.45</v>
      </c>
      <c r="F95" s="4">
        <v>-24.75</v>
      </c>
      <c r="G95" s="4">
        <v>-37.57</v>
      </c>
      <c r="H95" s="4">
        <v>9.19</v>
      </c>
      <c r="I95" s="4">
        <v>-9.26</v>
      </c>
      <c r="J95" s="4">
        <v>-56.94</v>
      </c>
      <c r="K95" s="4">
        <v>-1.24</v>
      </c>
      <c r="L95" s="4">
        <v>-6.84</v>
      </c>
      <c r="M95" s="4">
        <v>-5.23</v>
      </c>
      <c r="N95">
        <v>9.14</v>
      </c>
      <c r="O95">
        <v>58.58</v>
      </c>
      <c r="P95">
        <v>51.99</v>
      </c>
    </row>
    <row r="96" spans="1:16" x14ac:dyDescent="0.2">
      <c r="A96" s="4" t="s">
        <v>336</v>
      </c>
      <c r="B96" s="4" t="s">
        <v>16</v>
      </c>
      <c r="C96" s="4" t="s">
        <v>17</v>
      </c>
      <c r="D96" s="4">
        <v>29.02</v>
      </c>
      <c r="E96" s="4">
        <v>15.75</v>
      </c>
      <c r="F96" s="4">
        <v>27.87</v>
      </c>
      <c r="G96" s="4">
        <v>11.96</v>
      </c>
      <c r="H96" s="4">
        <v>19.79</v>
      </c>
      <c r="I96" s="4">
        <v>15.18</v>
      </c>
      <c r="J96" s="4">
        <v>15.24</v>
      </c>
      <c r="K96" s="4">
        <v>39.97</v>
      </c>
      <c r="L96" s="4">
        <v>13.57</v>
      </c>
      <c r="M96" s="4">
        <v>-9.9</v>
      </c>
      <c r="N96">
        <v>-21.66</v>
      </c>
      <c r="O96">
        <v>-10.6</v>
      </c>
      <c r="P96">
        <v>24.28</v>
      </c>
    </row>
    <row r="97" spans="1:16" x14ac:dyDescent="0.2">
      <c r="A97" s="4" t="s">
        <v>338</v>
      </c>
      <c r="B97" s="4" t="s">
        <v>16</v>
      </c>
      <c r="C97" s="4" t="s">
        <v>17</v>
      </c>
      <c r="D97" s="4">
        <v>0.83</v>
      </c>
      <c r="E97" s="4">
        <v>1.82</v>
      </c>
      <c r="F97" s="4">
        <v>2.2599999999999998</v>
      </c>
      <c r="G97" s="4">
        <v>1.84</v>
      </c>
      <c r="H97" s="4">
        <v>3.26</v>
      </c>
      <c r="I97" s="4">
        <v>3.91</v>
      </c>
      <c r="J97" s="4">
        <v>4.3099999999999996</v>
      </c>
      <c r="K97" s="4">
        <v>4.88</v>
      </c>
      <c r="L97" s="4">
        <v>3.7</v>
      </c>
      <c r="M97" s="4">
        <v>3.51</v>
      </c>
      <c r="N97">
        <v>1.68</v>
      </c>
      <c r="O97">
        <v>3.15</v>
      </c>
      <c r="P97">
        <v>4.72</v>
      </c>
    </row>
    <row r="98" spans="1:16" x14ac:dyDescent="0.2">
      <c r="A98" s="4" t="s">
        <v>30</v>
      </c>
      <c r="B98" s="4" t="s">
        <v>16</v>
      </c>
      <c r="C98" s="4" t="s">
        <v>17</v>
      </c>
      <c r="D98" s="4">
        <v>2.71</v>
      </c>
      <c r="E98" s="4">
        <v>1.21</v>
      </c>
      <c r="F98" s="4">
        <v>3.52</v>
      </c>
      <c r="G98" s="4">
        <v>2.5</v>
      </c>
      <c r="H98" s="4">
        <v>-1.89</v>
      </c>
      <c r="I98" s="4">
        <v>-1.78</v>
      </c>
      <c r="J98" s="4">
        <v>-2.71</v>
      </c>
      <c r="K98" s="4">
        <v>-1.82</v>
      </c>
      <c r="L98" s="4">
        <v>-0.47</v>
      </c>
      <c r="M98" s="4">
        <v>0.35</v>
      </c>
      <c r="N98">
        <v>-13.63</v>
      </c>
      <c r="O98">
        <v>0.1</v>
      </c>
      <c r="P98">
        <v>9</v>
      </c>
    </row>
    <row r="99" spans="1:16" x14ac:dyDescent="0.2">
      <c r="A99" s="4" t="s">
        <v>341</v>
      </c>
      <c r="B99" s="4" t="s">
        <v>16</v>
      </c>
      <c r="C99" s="4" t="s">
        <v>17</v>
      </c>
      <c r="D99" s="4">
        <v>2.5</v>
      </c>
      <c r="E99" s="4">
        <v>0.92</v>
      </c>
      <c r="F99" s="4">
        <v>2.2400000000000002</v>
      </c>
      <c r="G99" s="4">
        <v>1.65</v>
      </c>
      <c r="H99" s="4">
        <v>-4.6500000000000004</v>
      </c>
      <c r="I99" s="4">
        <v>-3.9</v>
      </c>
      <c r="J99" s="4">
        <v>-6.51</v>
      </c>
      <c r="K99" s="4">
        <v>-4.99</v>
      </c>
      <c r="L99" s="4">
        <v>-3.85</v>
      </c>
      <c r="M99" s="4">
        <v>-1.86</v>
      </c>
      <c r="N99">
        <v>-16.72</v>
      </c>
      <c r="O99">
        <v>0.08</v>
      </c>
      <c r="P99">
        <v>8.18</v>
      </c>
    </row>
    <row r="100" spans="1:16" x14ac:dyDescent="0.2">
      <c r="A100" s="4" t="s">
        <v>343</v>
      </c>
      <c r="B100" s="4" t="s">
        <v>16</v>
      </c>
      <c r="C100" s="4" t="s">
        <v>17</v>
      </c>
      <c r="D100" s="4">
        <v>3.56</v>
      </c>
      <c r="E100" s="4">
        <v>2.31</v>
      </c>
      <c r="F100" s="4">
        <v>6.84</v>
      </c>
      <c r="G100" s="4">
        <v>4.6399999999999997</v>
      </c>
      <c r="H100" s="4">
        <v>2.5099999999999998</v>
      </c>
      <c r="I100" s="4">
        <v>1.65</v>
      </c>
      <c r="J100" s="4">
        <v>3.19</v>
      </c>
      <c r="K100" s="4">
        <v>2.67</v>
      </c>
      <c r="L100" s="4">
        <v>4.26</v>
      </c>
      <c r="M100" s="4">
        <v>3.46</v>
      </c>
      <c r="N100">
        <v>-9.0399999999999991</v>
      </c>
      <c r="O100">
        <v>0.14000000000000001</v>
      </c>
      <c r="P100">
        <v>10.199999999999999</v>
      </c>
    </row>
    <row r="101" spans="1:16" x14ac:dyDescent="0.2">
      <c r="A101" s="4" t="s">
        <v>31</v>
      </c>
      <c r="B101" s="4" t="s">
        <v>16</v>
      </c>
      <c r="C101" s="4" t="s">
        <v>17</v>
      </c>
      <c r="D101" s="4">
        <v>10.66</v>
      </c>
      <c r="E101" s="4">
        <v>9.81</v>
      </c>
      <c r="F101" s="4">
        <v>7.44</v>
      </c>
      <c r="G101" s="4">
        <v>6.37</v>
      </c>
      <c r="H101" s="4">
        <v>4.99</v>
      </c>
      <c r="I101" s="4">
        <v>12.35</v>
      </c>
      <c r="J101" s="4">
        <v>6.48</v>
      </c>
      <c r="K101" s="4">
        <v>6.41</v>
      </c>
      <c r="L101" s="4">
        <v>5.17</v>
      </c>
      <c r="M101" s="4">
        <v>5.62</v>
      </c>
      <c r="N101">
        <v>5.22</v>
      </c>
      <c r="O101">
        <v>11.38</v>
      </c>
      <c r="P101">
        <v>2.76</v>
      </c>
    </row>
    <row r="102" spans="1:16" x14ac:dyDescent="0.2">
      <c r="A102" s="4" t="s">
        <v>346</v>
      </c>
      <c r="B102" s="4" t="s">
        <v>16</v>
      </c>
      <c r="C102" s="4" t="s">
        <v>17</v>
      </c>
      <c r="D102" s="4">
        <v>9.9700000000000006</v>
      </c>
      <c r="E102" s="4">
        <v>9.64</v>
      </c>
      <c r="F102" s="4">
        <v>9.11</v>
      </c>
      <c r="G102" s="4">
        <v>7.12</v>
      </c>
      <c r="H102" s="4">
        <v>8.67</v>
      </c>
      <c r="I102" s="4">
        <v>8.27</v>
      </c>
      <c r="J102" s="4">
        <v>6.33</v>
      </c>
      <c r="K102" s="4">
        <v>5.93</v>
      </c>
      <c r="L102" s="4">
        <v>6.22</v>
      </c>
      <c r="M102" s="4">
        <v>6.88</v>
      </c>
      <c r="N102">
        <v>7.29</v>
      </c>
      <c r="O102">
        <v>13.29</v>
      </c>
      <c r="P102">
        <v>-0.37</v>
      </c>
    </row>
    <row r="103" spans="1:16" x14ac:dyDescent="0.2">
      <c r="A103" s="4" t="s">
        <v>348</v>
      </c>
      <c r="B103" s="4" t="s">
        <v>16</v>
      </c>
      <c r="C103" s="4" t="s">
        <v>17</v>
      </c>
      <c r="D103" s="4">
        <v>8.52</v>
      </c>
      <c r="E103" s="4">
        <v>6.11</v>
      </c>
      <c r="F103" s="4">
        <v>4.8600000000000003</v>
      </c>
      <c r="G103" s="4">
        <v>4.6900000000000004</v>
      </c>
      <c r="H103" s="4">
        <v>5.92</v>
      </c>
      <c r="I103" s="4">
        <v>8.69</v>
      </c>
      <c r="J103" s="4">
        <v>6.39</v>
      </c>
      <c r="K103" s="4">
        <v>6.46</v>
      </c>
      <c r="L103" s="4">
        <v>6.52</v>
      </c>
      <c r="M103" s="4">
        <v>6.41</v>
      </c>
      <c r="N103">
        <v>6.71</v>
      </c>
      <c r="O103">
        <v>8.5</v>
      </c>
      <c r="P103">
        <v>5.47</v>
      </c>
    </row>
    <row r="104" spans="1:16" x14ac:dyDescent="0.2">
      <c r="A104" s="4" t="s">
        <v>350</v>
      </c>
      <c r="B104" s="4" t="s">
        <v>16</v>
      </c>
      <c r="C104" s="4" t="s">
        <v>17</v>
      </c>
      <c r="D104" s="4">
        <v>10.83</v>
      </c>
      <c r="E104" s="4">
        <v>11.7</v>
      </c>
      <c r="F104" s="4">
        <v>11.13</v>
      </c>
      <c r="G104" s="4">
        <v>8.42</v>
      </c>
      <c r="H104" s="4">
        <v>9.86</v>
      </c>
      <c r="I104" s="4">
        <v>8.1199999999999992</v>
      </c>
      <c r="J104" s="4">
        <v>6.32</v>
      </c>
      <c r="K104" s="4">
        <v>5.77</v>
      </c>
      <c r="L104" s="4">
        <v>6.14</v>
      </c>
      <c r="M104" s="4">
        <v>7.01</v>
      </c>
      <c r="N104">
        <v>7.41</v>
      </c>
      <c r="O104">
        <v>14.09</v>
      </c>
      <c r="P104">
        <v>-1.44</v>
      </c>
    </row>
    <row r="105" spans="1:16" x14ac:dyDescent="0.2">
      <c r="A105" s="4" t="s">
        <v>352</v>
      </c>
      <c r="B105" s="4" t="s">
        <v>16</v>
      </c>
      <c r="C105" s="4" t="s">
        <v>17</v>
      </c>
      <c r="D105" s="4">
        <v>-9.3800000000000008</v>
      </c>
      <c r="E105" s="4">
        <v>-1.89</v>
      </c>
      <c r="F105" s="4">
        <v>1.2</v>
      </c>
      <c r="G105" s="4">
        <v>0.32</v>
      </c>
      <c r="H105" s="4">
        <v>3.7</v>
      </c>
      <c r="I105" s="4">
        <v>3.48</v>
      </c>
      <c r="J105" s="4">
        <v>2.59</v>
      </c>
      <c r="K105" s="4">
        <v>-0.21</v>
      </c>
      <c r="L105" s="4">
        <v>-12.41</v>
      </c>
      <c r="M105" s="4">
        <v>0.08</v>
      </c>
      <c r="N105">
        <v>-9.9700000000000006</v>
      </c>
      <c r="O105">
        <v>-0.33</v>
      </c>
      <c r="P105">
        <v>-2.5</v>
      </c>
    </row>
    <row r="106" spans="1:16" x14ac:dyDescent="0.2">
      <c r="A106" s="4" t="s">
        <v>354</v>
      </c>
      <c r="B106" s="4" t="s">
        <v>16</v>
      </c>
      <c r="C106" s="4" t="s">
        <v>17</v>
      </c>
      <c r="D106" s="4">
        <v>8.27</v>
      </c>
      <c r="E106" s="4">
        <v>6.89</v>
      </c>
      <c r="F106" s="4">
        <v>4.08</v>
      </c>
      <c r="G106" s="4">
        <v>3.16</v>
      </c>
      <c r="H106" s="4">
        <v>3.37</v>
      </c>
      <c r="I106" s="4">
        <v>4.51</v>
      </c>
      <c r="J106" s="4">
        <v>3.05</v>
      </c>
      <c r="K106" s="4">
        <v>3.66</v>
      </c>
      <c r="L106" s="4">
        <v>0.56999999999999995</v>
      </c>
      <c r="M106" s="4">
        <v>1.84</v>
      </c>
      <c r="N106">
        <v>-3.79</v>
      </c>
      <c r="O106">
        <v>9.57</v>
      </c>
      <c r="P106">
        <v>0.63</v>
      </c>
    </row>
    <row r="107" spans="1:16" x14ac:dyDescent="0.2">
      <c r="A107" s="4" t="s">
        <v>356</v>
      </c>
      <c r="B107" s="4" t="s">
        <v>16</v>
      </c>
      <c r="C107" s="4" t="s">
        <v>17</v>
      </c>
      <c r="D107" s="4">
        <v>11.21</v>
      </c>
      <c r="E107" s="4">
        <v>10.33</v>
      </c>
      <c r="F107" s="4">
        <v>6</v>
      </c>
      <c r="G107" s="4">
        <v>2.92</v>
      </c>
      <c r="H107" s="4">
        <v>0.87</v>
      </c>
      <c r="I107" s="4">
        <v>7.14</v>
      </c>
      <c r="J107" s="4">
        <v>8.01</v>
      </c>
      <c r="K107" s="4">
        <v>5.67</v>
      </c>
      <c r="L107" s="4">
        <v>4.62</v>
      </c>
      <c r="M107" s="4">
        <v>4.6399999999999997</v>
      </c>
      <c r="N107">
        <v>4.93</v>
      </c>
      <c r="O107">
        <v>7.58</v>
      </c>
      <c r="P107">
        <v>7.07</v>
      </c>
    </row>
    <row r="108" spans="1:16" x14ac:dyDescent="0.2">
      <c r="A108" s="4" t="s">
        <v>358</v>
      </c>
      <c r="B108" s="4" t="s">
        <v>16</v>
      </c>
      <c r="C108" s="4" t="s">
        <v>17</v>
      </c>
      <c r="D108" s="4">
        <v>12.84</v>
      </c>
      <c r="E108" s="4">
        <v>9.76</v>
      </c>
      <c r="F108" s="4">
        <v>10.18</v>
      </c>
      <c r="G108" s="4">
        <v>6.46</v>
      </c>
      <c r="H108" s="4">
        <v>7.32</v>
      </c>
      <c r="I108" s="4">
        <v>34.29</v>
      </c>
      <c r="J108" s="4">
        <v>5.34</v>
      </c>
      <c r="K108" s="4">
        <v>6.04</v>
      </c>
      <c r="L108" s="4">
        <v>9.0500000000000007</v>
      </c>
      <c r="M108" s="4">
        <v>9.11</v>
      </c>
      <c r="N108">
        <v>9.59</v>
      </c>
      <c r="O108">
        <v>10.79</v>
      </c>
      <c r="P108">
        <v>2.6</v>
      </c>
    </row>
    <row r="109" spans="1:16" x14ac:dyDescent="0.2">
      <c r="A109" s="4" t="s">
        <v>360</v>
      </c>
      <c r="B109" s="4" t="s">
        <v>16</v>
      </c>
      <c r="C109" s="4" t="s">
        <v>17</v>
      </c>
      <c r="D109" s="4">
        <v>17.86</v>
      </c>
      <c r="E109" s="4">
        <v>17.02</v>
      </c>
      <c r="F109" s="4">
        <v>14.32</v>
      </c>
      <c r="G109" s="4">
        <v>33.020000000000003</v>
      </c>
      <c r="H109" s="4">
        <v>10.039999999999999</v>
      </c>
      <c r="I109" s="4">
        <v>9.08</v>
      </c>
      <c r="J109" s="4">
        <v>10.26</v>
      </c>
      <c r="K109" s="4">
        <v>16.559999999999999</v>
      </c>
      <c r="L109" s="4">
        <v>7.36</v>
      </c>
      <c r="M109" s="4">
        <v>4.43</v>
      </c>
      <c r="N109">
        <v>6.1</v>
      </c>
      <c r="O109">
        <v>18.649999999999999</v>
      </c>
      <c r="P109">
        <v>7.86</v>
      </c>
    </row>
    <row r="110" spans="1:16" x14ac:dyDescent="0.2">
      <c r="A110" s="4" t="s">
        <v>32</v>
      </c>
      <c r="B110" s="4" t="s">
        <v>16</v>
      </c>
      <c r="C110" s="4" t="s">
        <v>17</v>
      </c>
      <c r="D110" s="4">
        <v>-9.01</v>
      </c>
      <c r="E110" s="4">
        <v>-10.62</v>
      </c>
      <c r="F110" s="4">
        <v>-7.19</v>
      </c>
      <c r="G110" s="4">
        <v>-5.0999999999999996</v>
      </c>
      <c r="H110" s="4">
        <v>0.5</v>
      </c>
      <c r="I110" s="4">
        <v>3.99</v>
      </c>
      <c r="J110" s="4">
        <v>8.4700000000000006</v>
      </c>
      <c r="K110" s="4">
        <v>9.91</v>
      </c>
      <c r="L110" s="4">
        <v>5.45</v>
      </c>
      <c r="M110" s="4">
        <v>3.47</v>
      </c>
      <c r="N110">
        <v>5.13</v>
      </c>
      <c r="O110">
        <v>7.84</v>
      </c>
      <c r="P110">
        <v>3.65</v>
      </c>
    </row>
    <row r="111" spans="1:16" x14ac:dyDescent="0.2">
      <c r="A111" s="4" t="s">
        <v>33</v>
      </c>
      <c r="B111" s="4" t="s">
        <v>16</v>
      </c>
      <c r="C111" s="4" t="s">
        <v>17</v>
      </c>
      <c r="D111" s="4">
        <v>9.19</v>
      </c>
      <c r="E111" s="4">
        <v>9.34</v>
      </c>
      <c r="F111" s="4">
        <v>7.7</v>
      </c>
      <c r="G111" s="4">
        <v>5.5</v>
      </c>
      <c r="H111" s="4">
        <v>5.99</v>
      </c>
      <c r="I111" s="4">
        <v>6.11</v>
      </c>
      <c r="J111" s="4">
        <v>8.85</v>
      </c>
      <c r="K111" s="4">
        <v>8.57</v>
      </c>
      <c r="L111" s="4">
        <v>5.7</v>
      </c>
      <c r="M111" s="4">
        <v>5.71</v>
      </c>
      <c r="N111">
        <v>7.04</v>
      </c>
      <c r="O111">
        <v>8.5500000000000007</v>
      </c>
      <c r="P111">
        <v>5.59</v>
      </c>
    </row>
    <row r="112" spans="1:16" x14ac:dyDescent="0.2">
      <c r="A112" s="4" t="s">
        <v>364</v>
      </c>
      <c r="B112" s="4" t="s">
        <v>16</v>
      </c>
      <c r="C112" s="4" t="s">
        <v>17</v>
      </c>
      <c r="D112" s="4">
        <v>1.51</v>
      </c>
      <c r="E112" s="4">
        <v>5.78</v>
      </c>
      <c r="F112" s="4">
        <v>2.19</v>
      </c>
      <c r="G112" s="4">
        <v>8.41</v>
      </c>
      <c r="H112" s="4">
        <v>2.64</v>
      </c>
      <c r="I112" s="4">
        <v>4.37</v>
      </c>
      <c r="J112" s="4">
        <v>5.28</v>
      </c>
      <c r="K112" s="4">
        <v>6.54</v>
      </c>
      <c r="L112" s="4">
        <v>5.31</v>
      </c>
      <c r="M112" s="4">
        <v>3.48</v>
      </c>
      <c r="N112">
        <v>5.83</v>
      </c>
      <c r="O112">
        <v>7.75</v>
      </c>
      <c r="P112">
        <v>3.81</v>
      </c>
    </row>
    <row r="113" spans="1:16" x14ac:dyDescent="0.2">
      <c r="A113" s="4" t="s">
        <v>366</v>
      </c>
      <c r="B113" s="4" t="s">
        <v>16</v>
      </c>
      <c r="C113" s="4" t="s">
        <v>17</v>
      </c>
      <c r="D113" s="4">
        <v>19.96</v>
      </c>
      <c r="E113" s="4">
        <v>20.93</v>
      </c>
      <c r="F113" s="4">
        <v>13.29</v>
      </c>
      <c r="G113" s="4">
        <v>14.73</v>
      </c>
      <c r="H113" s="4">
        <v>15.9</v>
      </c>
      <c r="I113" s="4">
        <v>13.47</v>
      </c>
      <c r="J113" s="4">
        <v>17.96</v>
      </c>
      <c r="K113" s="4">
        <v>14.86</v>
      </c>
      <c r="L113" s="4">
        <v>14.71</v>
      </c>
      <c r="M113" s="4">
        <v>13.87</v>
      </c>
      <c r="N113">
        <v>17.53</v>
      </c>
      <c r="O113">
        <v>17.53</v>
      </c>
      <c r="P113">
        <v>13.39</v>
      </c>
    </row>
    <row r="114" spans="1:16" x14ac:dyDescent="0.2">
      <c r="A114" s="4" t="s">
        <v>368</v>
      </c>
      <c r="B114" s="4" t="s">
        <v>16</v>
      </c>
      <c r="C114" s="4" t="s">
        <v>17</v>
      </c>
      <c r="D114" s="4">
        <v>11.84</v>
      </c>
      <c r="E114" s="4">
        <v>11.87</v>
      </c>
      <c r="F114" s="4">
        <v>9.39</v>
      </c>
      <c r="G114" s="4">
        <v>7.44</v>
      </c>
      <c r="H114" s="4">
        <v>5.38</v>
      </c>
      <c r="I114" s="4">
        <v>7.49</v>
      </c>
      <c r="J114" s="4">
        <v>8.66</v>
      </c>
      <c r="K114" s="4">
        <v>7.6</v>
      </c>
      <c r="L114" s="4">
        <v>6.22</v>
      </c>
      <c r="M114" s="4">
        <v>8.06</v>
      </c>
      <c r="N114">
        <v>6.91</v>
      </c>
      <c r="O114">
        <v>13.19</v>
      </c>
      <c r="P114">
        <v>10.24</v>
      </c>
    </row>
    <row r="115" spans="1:16" x14ac:dyDescent="0.2">
      <c r="A115" s="4" t="s">
        <v>370</v>
      </c>
      <c r="B115" s="4" t="s">
        <v>16</v>
      </c>
      <c r="C115" s="4" t="s">
        <v>17</v>
      </c>
      <c r="D115" s="4">
        <v>-10.6</v>
      </c>
      <c r="E115" s="4">
        <v>-1.79</v>
      </c>
      <c r="F115" s="4">
        <v>-3.91</v>
      </c>
      <c r="G115" s="4">
        <v>8.0500000000000007</v>
      </c>
      <c r="H115" s="4">
        <v>-0.79</v>
      </c>
      <c r="I115" s="4">
        <v>-1.83</v>
      </c>
      <c r="J115" s="4">
        <v>-1.08</v>
      </c>
      <c r="K115" s="4">
        <v>3.84</v>
      </c>
      <c r="L115" s="4">
        <v>3.61</v>
      </c>
      <c r="M115" s="4">
        <v>0.97</v>
      </c>
      <c r="N115">
        <v>4.67</v>
      </c>
      <c r="O115">
        <v>6.02</v>
      </c>
      <c r="P115">
        <v>1.69</v>
      </c>
    </row>
    <row r="116" spans="1:16" x14ac:dyDescent="0.2">
      <c r="A116" s="4" t="s">
        <v>372</v>
      </c>
      <c r="B116" s="4" t="s">
        <v>16</v>
      </c>
      <c r="C116" s="4" t="s">
        <v>17</v>
      </c>
      <c r="D116" s="4">
        <v>14.89</v>
      </c>
      <c r="E116" s="4">
        <v>12.13</v>
      </c>
      <c r="F116" s="4">
        <v>11.07</v>
      </c>
      <c r="G116" s="4">
        <v>3.24</v>
      </c>
      <c r="H116" s="4">
        <v>9.32</v>
      </c>
      <c r="I116" s="4">
        <v>7.46</v>
      </c>
      <c r="J116" s="4">
        <v>12.05</v>
      </c>
      <c r="K116" s="4">
        <v>11</v>
      </c>
      <c r="L116" s="4">
        <v>6.33</v>
      </c>
      <c r="M116" s="4">
        <v>8.76</v>
      </c>
      <c r="N116">
        <v>9.52</v>
      </c>
      <c r="O116">
        <v>10.39</v>
      </c>
      <c r="P116">
        <v>10.050000000000001</v>
      </c>
    </row>
    <row r="117" spans="1:16" x14ac:dyDescent="0.2">
      <c r="A117" s="4" t="s">
        <v>374</v>
      </c>
      <c r="B117" s="4" t="s">
        <v>16</v>
      </c>
      <c r="C117" s="4" t="s">
        <v>17</v>
      </c>
      <c r="D117" s="4">
        <v>2.5099999999999998</v>
      </c>
      <c r="E117" s="4">
        <v>4.9000000000000004</v>
      </c>
      <c r="F117" s="4">
        <v>11.06</v>
      </c>
      <c r="G117" s="4">
        <v>6.49</v>
      </c>
      <c r="H117" s="4">
        <v>4.08</v>
      </c>
      <c r="I117" s="4">
        <v>5.3</v>
      </c>
      <c r="J117" s="4">
        <v>5.48</v>
      </c>
      <c r="K117" s="4">
        <v>2.34</v>
      </c>
      <c r="L117" s="4">
        <v>3.56</v>
      </c>
      <c r="M117" s="4">
        <v>5.21</v>
      </c>
      <c r="N117">
        <v>6.12</v>
      </c>
      <c r="O117">
        <v>7.38</v>
      </c>
      <c r="P117">
        <v>3.85</v>
      </c>
    </row>
    <row r="118" spans="1:16" x14ac:dyDescent="0.2">
      <c r="A118" s="4" t="s">
        <v>34</v>
      </c>
      <c r="B118" s="4" t="s">
        <v>16</v>
      </c>
      <c r="C118" s="4" t="s">
        <v>17</v>
      </c>
      <c r="D118" s="4">
        <v>7.3</v>
      </c>
      <c r="E118" s="4">
        <v>5.17</v>
      </c>
      <c r="F118" s="4">
        <v>3.45</v>
      </c>
      <c r="G118" s="4">
        <v>4.92</v>
      </c>
      <c r="H118" s="4">
        <v>3.2</v>
      </c>
      <c r="I118" s="4">
        <v>7.59</v>
      </c>
      <c r="J118" s="4">
        <v>5.43</v>
      </c>
      <c r="K118" s="4">
        <v>6.44</v>
      </c>
      <c r="L118" s="4">
        <v>6.05</v>
      </c>
      <c r="M118" s="4">
        <v>6.29</v>
      </c>
      <c r="N118">
        <v>1.19</v>
      </c>
      <c r="O118">
        <v>5.91</v>
      </c>
      <c r="P118">
        <v>5.91</v>
      </c>
    </row>
    <row r="119" spans="1:16" x14ac:dyDescent="0.2">
      <c r="A119" s="4" t="s">
        <v>377</v>
      </c>
      <c r="B119" s="4" t="s">
        <v>16</v>
      </c>
      <c r="C119" s="4" t="s">
        <v>17</v>
      </c>
      <c r="D119" s="4">
        <v>13.02</v>
      </c>
      <c r="E119" s="4">
        <v>10.23</v>
      </c>
      <c r="F119" s="4">
        <v>9.77</v>
      </c>
      <c r="G119" s="4">
        <v>20.45</v>
      </c>
      <c r="H119" s="4">
        <v>7.67</v>
      </c>
      <c r="I119" s="4">
        <v>7.63</v>
      </c>
      <c r="J119" s="4">
        <v>6.43</v>
      </c>
      <c r="K119" s="4">
        <v>7.22</v>
      </c>
      <c r="L119" s="4">
        <v>10.54</v>
      </c>
      <c r="M119" s="4">
        <v>5.91</v>
      </c>
      <c r="N119">
        <v>8.31</v>
      </c>
      <c r="O119">
        <v>9.51</v>
      </c>
      <c r="P119">
        <v>3.52</v>
      </c>
    </row>
    <row r="120" spans="1:16" x14ac:dyDescent="0.2">
      <c r="A120" s="4" t="s">
        <v>379</v>
      </c>
      <c r="B120" s="4" t="s">
        <v>16</v>
      </c>
      <c r="C120" s="4" t="s">
        <v>17</v>
      </c>
      <c r="D120" s="4">
        <v>7.39</v>
      </c>
      <c r="E120" s="4">
        <v>5.28</v>
      </c>
      <c r="F120" s="4">
        <v>1.81</v>
      </c>
      <c r="G120" s="4">
        <v>-1.57</v>
      </c>
      <c r="H120" s="4">
        <v>-0.24</v>
      </c>
      <c r="I120" s="4">
        <v>6.38</v>
      </c>
      <c r="J120" s="4">
        <v>4.53</v>
      </c>
      <c r="K120" s="4">
        <v>6.53</v>
      </c>
      <c r="L120" s="4">
        <v>3</v>
      </c>
      <c r="M120" s="4">
        <v>6.21</v>
      </c>
      <c r="N120">
        <v>-4.87</v>
      </c>
      <c r="O120">
        <v>1.9</v>
      </c>
      <c r="P120">
        <v>2.65</v>
      </c>
    </row>
    <row r="121" spans="1:16" x14ac:dyDescent="0.2">
      <c r="A121" s="4" t="s">
        <v>381</v>
      </c>
      <c r="B121" s="4" t="s">
        <v>16</v>
      </c>
      <c r="C121" s="4" t="s">
        <v>17</v>
      </c>
      <c r="D121" s="4">
        <v>10.84</v>
      </c>
      <c r="E121" s="4">
        <v>12.48</v>
      </c>
      <c r="F121" s="4">
        <v>10.67</v>
      </c>
      <c r="G121" s="4">
        <v>11.92</v>
      </c>
      <c r="H121" s="4">
        <v>8</v>
      </c>
      <c r="I121" s="4">
        <v>10.91</v>
      </c>
      <c r="J121" s="4">
        <v>11.81</v>
      </c>
      <c r="K121" s="4">
        <v>10.72</v>
      </c>
      <c r="L121" s="4">
        <v>9.16</v>
      </c>
      <c r="M121" s="4">
        <v>9.57</v>
      </c>
      <c r="N121">
        <v>6.03</v>
      </c>
      <c r="O121">
        <v>10.45</v>
      </c>
      <c r="P121">
        <v>12.72</v>
      </c>
    </row>
    <row r="122" spans="1:16" x14ac:dyDescent="0.2">
      <c r="A122" s="4" t="s">
        <v>383</v>
      </c>
      <c r="B122" s="4" t="s">
        <v>16</v>
      </c>
      <c r="C122" s="4" t="s">
        <v>17</v>
      </c>
      <c r="D122" s="4">
        <v>10.49</v>
      </c>
      <c r="E122" s="4">
        <v>-4.9400000000000004</v>
      </c>
      <c r="F122" s="4">
        <v>1.87</v>
      </c>
      <c r="G122" s="4">
        <v>-1.91</v>
      </c>
      <c r="H122" s="4">
        <v>-1.89</v>
      </c>
      <c r="I122" s="4">
        <v>-9.1999999999999993</v>
      </c>
      <c r="J122" s="4">
        <v>-3.17</v>
      </c>
      <c r="K122" s="4">
        <v>-4.18</v>
      </c>
      <c r="L122" s="4">
        <v>-12.6</v>
      </c>
      <c r="M122" s="4">
        <v>-11.9</v>
      </c>
      <c r="N122">
        <v>-52.72</v>
      </c>
      <c r="O122">
        <v>-25.64</v>
      </c>
      <c r="P122">
        <v>-21.34</v>
      </c>
    </row>
    <row r="123" spans="1:16" x14ac:dyDescent="0.2">
      <c r="A123" s="4" t="s">
        <v>385</v>
      </c>
      <c r="B123" s="4" t="s">
        <v>16</v>
      </c>
      <c r="C123" s="4" t="s">
        <v>17</v>
      </c>
      <c r="D123" s="4">
        <v>16.79</v>
      </c>
      <c r="E123" s="4">
        <v>15.37</v>
      </c>
      <c r="F123" s="4">
        <v>14.97</v>
      </c>
      <c r="G123" s="4">
        <v>12.86</v>
      </c>
      <c r="H123" s="4">
        <v>9.6300000000000008</v>
      </c>
      <c r="I123" s="4">
        <v>18.86</v>
      </c>
      <c r="J123" s="4">
        <v>11.85</v>
      </c>
      <c r="K123" s="4">
        <v>15.34</v>
      </c>
      <c r="L123" s="4">
        <v>10.84</v>
      </c>
      <c r="M123" s="4">
        <v>12.55</v>
      </c>
      <c r="N123">
        <v>11.75</v>
      </c>
      <c r="O123">
        <v>8.33</v>
      </c>
      <c r="P123">
        <v>9.1199999999999992</v>
      </c>
    </row>
    <row r="124" spans="1:16" x14ac:dyDescent="0.2">
      <c r="A124" s="4" t="s">
        <v>387</v>
      </c>
      <c r="B124" s="4" t="s">
        <v>16</v>
      </c>
      <c r="C124" s="4" t="s">
        <v>17</v>
      </c>
      <c r="D124" s="4">
        <v>4.42</v>
      </c>
      <c r="E124" s="4">
        <v>5.08</v>
      </c>
      <c r="F124" s="4">
        <v>-2.62</v>
      </c>
      <c r="G124" s="4">
        <v>-8.6999999999999993</v>
      </c>
      <c r="H124" s="4">
        <v>-3.85</v>
      </c>
      <c r="I124" s="4">
        <v>5.3</v>
      </c>
      <c r="J124" s="4">
        <v>2.82</v>
      </c>
      <c r="K124" s="4">
        <v>5.44</v>
      </c>
      <c r="L124" s="4">
        <v>2.33</v>
      </c>
      <c r="M124" s="4">
        <v>6.89</v>
      </c>
      <c r="N124">
        <v>-3.99</v>
      </c>
      <c r="O124">
        <v>2.9</v>
      </c>
      <c r="P124">
        <v>3.35</v>
      </c>
    </row>
    <row r="125" spans="1:16" x14ac:dyDescent="0.2">
      <c r="A125" s="4" t="s">
        <v>389</v>
      </c>
      <c r="B125" s="4" t="s">
        <v>16</v>
      </c>
      <c r="C125" s="4" t="s">
        <v>17</v>
      </c>
      <c r="D125" s="4">
        <v>1.32</v>
      </c>
      <c r="E125" s="4">
        <v>-0.67</v>
      </c>
      <c r="F125" s="4">
        <v>5.43</v>
      </c>
      <c r="G125" s="4">
        <v>12.53</v>
      </c>
      <c r="H125" s="4">
        <v>10.62</v>
      </c>
      <c r="I125" s="4">
        <v>10.72</v>
      </c>
      <c r="J125" s="4">
        <v>7.16</v>
      </c>
      <c r="K125" s="4">
        <v>5.65</v>
      </c>
      <c r="L125" s="4">
        <v>9.66</v>
      </c>
      <c r="M125" s="4">
        <v>6.65</v>
      </c>
      <c r="N125">
        <v>4.83</v>
      </c>
      <c r="O125">
        <v>9.1</v>
      </c>
      <c r="P125">
        <v>10.68</v>
      </c>
    </row>
    <row r="126" spans="1:16" x14ac:dyDescent="0.2">
      <c r="A126" s="4" t="s">
        <v>35</v>
      </c>
      <c r="B126" s="4" t="s">
        <v>16</v>
      </c>
      <c r="C126" s="4" t="s">
        <v>17</v>
      </c>
      <c r="D126" s="4">
        <v>6.56</v>
      </c>
      <c r="E126" s="4">
        <v>1.02</v>
      </c>
      <c r="F126" s="4">
        <v>-1.19</v>
      </c>
      <c r="G126" s="4">
        <v>2.4</v>
      </c>
      <c r="H126" s="4">
        <v>6.19</v>
      </c>
      <c r="I126" s="4">
        <v>5.85</v>
      </c>
      <c r="J126" s="4">
        <v>4.53</v>
      </c>
      <c r="K126" s="4">
        <v>4.3</v>
      </c>
      <c r="L126" s="4">
        <v>4.95</v>
      </c>
      <c r="M126" s="4">
        <v>10.42</v>
      </c>
      <c r="N126">
        <v>0.56000000000000005</v>
      </c>
      <c r="O126">
        <v>6.67</v>
      </c>
      <c r="P126">
        <v>8.08</v>
      </c>
    </row>
    <row r="127" spans="1:16" x14ac:dyDescent="0.2">
      <c r="A127" s="4" t="s">
        <v>36</v>
      </c>
      <c r="B127" s="4" t="s">
        <v>16</v>
      </c>
      <c r="C127" s="4" t="s">
        <v>17</v>
      </c>
      <c r="D127" s="4">
        <v>2.56</v>
      </c>
      <c r="E127" s="4">
        <v>3.05</v>
      </c>
      <c r="F127" s="4">
        <v>0.91</v>
      </c>
      <c r="G127" s="4">
        <v>-1.06</v>
      </c>
      <c r="H127" s="4">
        <v>4.76</v>
      </c>
      <c r="I127" s="4">
        <v>2.9</v>
      </c>
      <c r="J127" s="4">
        <v>3.57</v>
      </c>
      <c r="K127" s="4">
        <v>1.84</v>
      </c>
      <c r="L127" s="4">
        <v>3.47</v>
      </c>
      <c r="M127" s="4">
        <v>1.92</v>
      </c>
      <c r="N127">
        <v>-2.87</v>
      </c>
      <c r="O127">
        <v>3.72</v>
      </c>
      <c r="P127">
        <v>7.39</v>
      </c>
    </row>
    <row r="128" spans="1:16" x14ac:dyDescent="0.2">
      <c r="A128" s="4" t="s">
        <v>37</v>
      </c>
      <c r="B128" s="4" t="s">
        <v>16</v>
      </c>
      <c r="C128" s="4" t="s">
        <v>17</v>
      </c>
      <c r="D128" s="4">
        <v>13.86</v>
      </c>
      <c r="E128" s="4">
        <v>9.0399999999999991</v>
      </c>
      <c r="F128" s="4">
        <v>1.31</v>
      </c>
      <c r="G128" s="4">
        <v>11.62</v>
      </c>
      <c r="H128" s="4">
        <v>12.14</v>
      </c>
      <c r="I128" s="4">
        <v>11.15</v>
      </c>
      <c r="J128" s="4">
        <v>12.28</v>
      </c>
      <c r="K128" s="4">
        <v>12.29</v>
      </c>
      <c r="L128" s="4">
        <v>7.98</v>
      </c>
      <c r="M128" s="4">
        <v>8.5</v>
      </c>
      <c r="N128">
        <v>6.09</v>
      </c>
      <c r="O128">
        <v>7.59</v>
      </c>
      <c r="P128">
        <v>8.7200000000000006</v>
      </c>
    </row>
    <row r="129" spans="1:16" x14ac:dyDescent="0.2">
      <c r="A129" s="4" t="s">
        <v>38</v>
      </c>
      <c r="B129" s="4" t="s">
        <v>16</v>
      </c>
      <c r="C129" s="4" t="s">
        <v>17</v>
      </c>
      <c r="D129" s="4">
        <v>-87.02</v>
      </c>
      <c r="E129" s="4">
        <v>-66.05</v>
      </c>
      <c r="F129" s="4">
        <v>-39.659999999999997</v>
      </c>
      <c r="G129" s="4">
        <v>-34.799999999999997</v>
      </c>
      <c r="H129" s="4">
        <v>-2.96</v>
      </c>
      <c r="I129" s="4">
        <v>-2.16</v>
      </c>
      <c r="J129" s="4">
        <v>0.54</v>
      </c>
      <c r="K129" s="4">
        <v>1.56</v>
      </c>
      <c r="L129" s="4">
        <v>10.220000000000001</v>
      </c>
      <c r="M129" s="4">
        <v>5.2</v>
      </c>
      <c r="N129">
        <v>-4.37</v>
      </c>
      <c r="O129">
        <v>4.4000000000000004</v>
      </c>
      <c r="P129">
        <v>12.25</v>
      </c>
    </row>
    <row r="130" spans="1:16" x14ac:dyDescent="0.2">
      <c r="A130" s="4" t="s">
        <v>39</v>
      </c>
      <c r="B130" s="4" t="s">
        <v>16</v>
      </c>
      <c r="C130" s="4" t="s">
        <v>17</v>
      </c>
      <c r="D130" s="4">
        <v>14.2</v>
      </c>
      <c r="E130" s="4">
        <v>9.81</v>
      </c>
      <c r="F130" s="4">
        <v>9.2899999999999991</v>
      </c>
      <c r="G130" s="4">
        <v>7.07</v>
      </c>
      <c r="H130" s="4">
        <v>6.15</v>
      </c>
      <c r="I130" s="4">
        <v>6.6</v>
      </c>
      <c r="J130" s="4">
        <v>7.58</v>
      </c>
      <c r="K130" s="4">
        <v>10.65</v>
      </c>
      <c r="L130" s="4">
        <v>9.15</v>
      </c>
      <c r="M130" s="4">
        <v>4.59</v>
      </c>
      <c r="N130">
        <v>4.8499999999999996</v>
      </c>
      <c r="O130">
        <v>9.64</v>
      </c>
      <c r="P130">
        <v>7.72</v>
      </c>
    </row>
    <row r="131" spans="1:16" x14ac:dyDescent="0.2">
      <c r="A131" s="4" t="s">
        <v>40</v>
      </c>
      <c r="B131" s="4" t="s">
        <v>16</v>
      </c>
      <c r="C131" s="4" t="s">
        <v>17</v>
      </c>
      <c r="D131" s="4">
        <v>12</v>
      </c>
      <c r="E131" s="4">
        <v>9.4499999999999993</v>
      </c>
      <c r="F131" s="4">
        <v>11.71</v>
      </c>
      <c r="G131" s="4">
        <v>8.59</v>
      </c>
      <c r="H131" s="4">
        <v>7.82</v>
      </c>
      <c r="I131" s="4">
        <v>8.75</v>
      </c>
      <c r="J131" s="4">
        <v>8.8699999999999992</v>
      </c>
      <c r="K131" s="4">
        <v>8.86</v>
      </c>
      <c r="L131" s="4">
        <v>6.3</v>
      </c>
      <c r="M131" s="4">
        <v>6</v>
      </c>
      <c r="N131">
        <v>6.56</v>
      </c>
      <c r="O131">
        <v>8.19</v>
      </c>
      <c r="P131">
        <v>6.54</v>
      </c>
    </row>
    <row r="132" spans="1:16" x14ac:dyDescent="0.2">
      <c r="A132" s="4" t="s">
        <v>397</v>
      </c>
      <c r="B132" s="4" t="s">
        <v>16</v>
      </c>
      <c r="C132" s="4" t="s">
        <v>17</v>
      </c>
      <c r="D132" s="4">
        <v>13.59</v>
      </c>
      <c r="E132" s="4">
        <v>6.95</v>
      </c>
      <c r="F132" s="4">
        <v>11.2</v>
      </c>
      <c r="G132" s="4">
        <v>10.5</v>
      </c>
      <c r="H132" s="4">
        <v>8.11</v>
      </c>
      <c r="I132" s="4">
        <v>8.73</v>
      </c>
      <c r="J132" s="4">
        <v>6.97</v>
      </c>
      <c r="K132" s="4">
        <v>15.26</v>
      </c>
      <c r="L132" s="4">
        <v>15.06</v>
      </c>
      <c r="M132" s="4">
        <v>5.1100000000000003</v>
      </c>
      <c r="N132">
        <v>7.36</v>
      </c>
      <c r="O132">
        <v>13.33</v>
      </c>
      <c r="P132">
        <v>9.19</v>
      </c>
    </row>
    <row r="133" spans="1:16" x14ac:dyDescent="0.2">
      <c r="A133" s="4" t="s">
        <v>399</v>
      </c>
      <c r="B133" s="4" t="s">
        <v>16</v>
      </c>
      <c r="C133" s="4" t="s">
        <v>17</v>
      </c>
      <c r="D133" s="4">
        <v>16.32</v>
      </c>
      <c r="E133" s="4">
        <v>12.53</v>
      </c>
      <c r="F133" s="4">
        <v>10.47</v>
      </c>
      <c r="G133" s="4">
        <v>8.41</v>
      </c>
      <c r="H133" s="4">
        <v>7.78</v>
      </c>
      <c r="I133" s="4">
        <v>7.81</v>
      </c>
      <c r="J133" s="4">
        <v>8.24</v>
      </c>
      <c r="K133" s="4">
        <v>8</v>
      </c>
      <c r="L133" s="4">
        <v>6.89</v>
      </c>
      <c r="M133" s="4">
        <v>5.22</v>
      </c>
      <c r="N133">
        <v>4.5999999999999996</v>
      </c>
      <c r="O133">
        <v>7.74</v>
      </c>
      <c r="P133">
        <v>7.27</v>
      </c>
    </row>
    <row r="134" spans="1:16" x14ac:dyDescent="0.2">
      <c r="A134" s="4" t="s">
        <v>401</v>
      </c>
      <c r="B134" s="4" t="s">
        <v>16</v>
      </c>
      <c r="C134" s="4" t="s">
        <v>17</v>
      </c>
      <c r="D134" s="4">
        <v>13.01</v>
      </c>
      <c r="E134" s="4">
        <v>9.92</v>
      </c>
      <c r="F134" s="4">
        <v>7.74</v>
      </c>
      <c r="G134" s="4">
        <v>1.85</v>
      </c>
      <c r="H134" s="4">
        <v>2.12</v>
      </c>
      <c r="I134" s="4">
        <v>2.75</v>
      </c>
      <c r="J134" s="4">
        <v>7.74</v>
      </c>
      <c r="K134" s="4">
        <v>8.65</v>
      </c>
      <c r="L134" s="4">
        <v>3.96</v>
      </c>
      <c r="M134" s="4">
        <v>2.91</v>
      </c>
      <c r="N134">
        <v>1.25</v>
      </c>
      <c r="O134">
        <v>6.85</v>
      </c>
      <c r="P134">
        <v>5.99</v>
      </c>
    </row>
    <row r="135" spans="1:16" x14ac:dyDescent="0.2">
      <c r="A135" s="4" t="s">
        <v>403</v>
      </c>
      <c r="B135" s="4" t="s">
        <v>16</v>
      </c>
      <c r="C135" s="4" t="s">
        <v>17</v>
      </c>
      <c r="D135" s="4">
        <v>10.88</v>
      </c>
      <c r="E135" s="4">
        <v>8.5</v>
      </c>
      <c r="F135" s="4">
        <v>8.1</v>
      </c>
      <c r="G135" s="4">
        <v>8.14</v>
      </c>
      <c r="H135" s="4">
        <v>7.13</v>
      </c>
      <c r="I135" s="4">
        <v>7.85</v>
      </c>
      <c r="J135" s="4">
        <v>8.14</v>
      </c>
      <c r="K135" s="4">
        <v>9.1</v>
      </c>
      <c r="L135" s="4">
        <v>7.2</v>
      </c>
      <c r="M135" s="4">
        <v>6.11</v>
      </c>
      <c r="N135">
        <v>7.36</v>
      </c>
      <c r="O135">
        <v>8.85</v>
      </c>
      <c r="P135">
        <v>7</v>
      </c>
    </row>
    <row r="136" spans="1:16" x14ac:dyDescent="0.2">
      <c r="A136" s="4" t="s">
        <v>405</v>
      </c>
      <c r="B136" s="4" t="s">
        <v>16</v>
      </c>
      <c r="C136" s="4" t="s">
        <v>17</v>
      </c>
      <c r="D136" s="4">
        <v>13.63</v>
      </c>
      <c r="E136" s="4">
        <v>10.8</v>
      </c>
      <c r="F136" s="4">
        <v>8.31</v>
      </c>
      <c r="G136" s="4">
        <v>5.51</v>
      </c>
      <c r="H136" s="4">
        <v>4.21</v>
      </c>
      <c r="I136" s="4">
        <v>7.5</v>
      </c>
      <c r="J136" s="4">
        <v>8.8000000000000007</v>
      </c>
      <c r="K136" s="4">
        <v>8.9600000000000009</v>
      </c>
      <c r="L136" s="4">
        <v>7.28</v>
      </c>
      <c r="M136" s="4">
        <v>4.13</v>
      </c>
      <c r="N136">
        <v>4.25</v>
      </c>
      <c r="O136">
        <v>10.3</v>
      </c>
      <c r="P136">
        <v>7.68</v>
      </c>
    </row>
    <row r="137" spans="1:16" x14ac:dyDescent="0.2">
      <c r="A137" s="4" t="s">
        <v>407</v>
      </c>
      <c r="B137" s="4" t="s">
        <v>16</v>
      </c>
      <c r="C137" s="4" t="s">
        <v>17</v>
      </c>
      <c r="D137" s="4">
        <v>14.5</v>
      </c>
      <c r="E137" s="4">
        <v>9.09</v>
      </c>
      <c r="F137" s="4">
        <v>10.63</v>
      </c>
      <c r="G137" s="4">
        <v>8.15</v>
      </c>
      <c r="H137" s="4">
        <v>7.39</v>
      </c>
      <c r="I137" s="4">
        <v>6.23</v>
      </c>
      <c r="J137" s="4">
        <v>6.98</v>
      </c>
      <c r="K137" s="4">
        <v>11.32</v>
      </c>
      <c r="L137" s="4">
        <v>9.84</v>
      </c>
      <c r="M137" s="4">
        <v>4.88</v>
      </c>
      <c r="N137">
        <v>5.29</v>
      </c>
      <c r="O137">
        <v>9.02</v>
      </c>
      <c r="P137">
        <v>7.55</v>
      </c>
    </row>
    <row r="138" spans="1:16" x14ac:dyDescent="0.2">
      <c r="A138" s="4" t="s">
        <v>409</v>
      </c>
      <c r="B138" s="4" t="s">
        <v>16</v>
      </c>
      <c r="C138" s="4" t="s">
        <v>17</v>
      </c>
      <c r="D138" s="4">
        <v>11.72</v>
      </c>
      <c r="E138" s="4">
        <v>9.34</v>
      </c>
      <c r="F138" s="4">
        <v>8.91</v>
      </c>
      <c r="G138" s="4">
        <v>8.57</v>
      </c>
      <c r="H138" s="4">
        <v>7.98</v>
      </c>
      <c r="I138" s="4">
        <v>8.6999999999999993</v>
      </c>
      <c r="J138" s="4">
        <v>8.34</v>
      </c>
      <c r="K138" s="4">
        <v>10.32</v>
      </c>
      <c r="L138" s="4">
        <v>7.73</v>
      </c>
      <c r="M138" s="4">
        <v>6.52</v>
      </c>
      <c r="N138">
        <v>6.74</v>
      </c>
      <c r="O138">
        <v>9.07</v>
      </c>
      <c r="P138">
        <v>7.27</v>
      </c>
    </row>
    <row r="139" spans="1:16" x14ac:dyDescent="0.2">
      <c r="A139" s="4" t="s">
        <v>41</v>
      </c>
      <c r="B139" s="4" t="s">
        <v>16</v>
      </c>
      <c r="C139" s="4" t="s">
        <v>17</v>
      </c>
      <c r="D139" s="4">
        <v>13.1</v>
      </c>
      <c r="E139" s="4">
        <v>7.94</v>
      </c>
      <c r="F139" s="4">
        <v>10.69</v>
      </c>
      <c r="G139" s="4">
        <v>9.86</v>
      </c>
      <c r="H139" s="4">
        <v>7.66</v>
      </c>
      <c r="I139" s="4">
        <v>9.5299999999999994</v>
      </c>
      <c r="J139" s="4">
        <v>6.94</v>
      </c>
      <c r="K139" s="4">
        <v>13.87</v>
      </c>
      <c r="L139" s="4">
        <v>13.42</v>
      </c>
      <c r="M139" s="4">
        <v>5.65</v>
      </c>
      <c r="N139">
        <v>7.13</v>
      </c>
      <c r="O139">
        <v>13.4</v>
      </c>
      <c r="P139">
        <v>7.47</v>
      </c>
    </row>
    <row r="140" spans="1:16" x14ac:dyDescent="0.2">
      <c r="A140" s="4" t="s">
        <v>412</v>
      </c>
      <c r="B140" s="4" t="s">
        <v>16</v>
      </c>
      <c r="C140" s="4" t="s">
        <v>17</v>
      </c>
      <c r="D140" s="4">
        <v>13.44</v>
      </c>
      <c r="E140" s="4">
        <v>6.56</v>
      </c>
      <c r="F140" s="4">
        <v>11.35</v>
      </c>
      <c r="G140" s="4">
        <v>10.49</v>
      </c>
      <c r="H140" s="4">
        <v>8.24</v>
      </c>
      <c r="I140" s="4">
        <v>8.01</v>
      </c>
      <c r="J140" s="4">
        <v>6.7</v>
      </c>
      <c r="K140" s="4">
        <v>16.45</v>
      </c>
      <c r="L140" s="4">
        <v>16.16</v>
      </c>
      <c r="M140" s="4">
        <v>5.18</v>
      </c>
      <c r="N140">
        <v>7.16</v>
      </c>
      <c r="O140">
        <v>13.82</v>
      </c>
      <c r="P140">
        <v>9.36</v>
      </c>
    </row>
    <row r="141" spans="1:16" x14ac:dyDescent="0.2">
      <c r="A141" s="4" t="s">
        <v>414</v>
      </c>
      <c r="B141" s="4" t="s">
        <v>16</v>
      </c>
      <c r="C141" s="4" t="s">
        <v>17</v>
      </c>
      <c r="D141" s="4">
        <v>12.23</v>
      </c>
      <c r="E141" s="4">
        <v>11.52</v>
      </c>
      <c r="F141" s="4">
        <v>9.07</v>
      </c>
      <c r="G141" s="4">
        <v>8.01</v>
      </c>
      <c r="H141" s="4">
        <v>5.96</v>
      </c>
      <c r="I141" s="4">
        <v>13.32</v>
      </c>
      <c r="J141" s="4">
        <v>7.53</v>
      </c>
      <c r="K141" s="4">
        <v>7.71</v>
      </c>
      <c r="L141" s="4">
        <v>7.02</v>
      </c>
      <c r="M141" s="4">
        <v>6.74</v>
      </c>
      <c r="N141">
        <v>7.06</v>
      </c>
      <c r="O141">
        <v>12.49</v>
      </c>
      <c r="P141">
        <v>3.12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P279"/>
  <sheetViews>
    <sheetView topLeftCell="A133" workbookViewId="0">
      <selection activeCell="C170" sqref="C170"/>
    </sheetView>
  </sheetViews>
  <sheetFormatPr defaultRowHeight="12" x14ac:dyDescent="0.2"/>
  <cols>
    <col min="1" max="1" width="55.42578125" bestFit="1" customWidth="1"/>
    <col min="2" max="2" width="10" bestFit="1" customWidth="1"/>
    <col min="3" max="3" width="7.28515625" bestFit="1" customWidth="1"/>
    <col min="4" max="13" width="7.85546875" bestFit="1" customWidth="1"/>
  </cols>
  <sheetData>
    <row r="1" spans="1:16" x14ac:dyDescent="0.2">
      <c r="A1" s="4" t="s">
        <v>149</v>
      </c>
      <c r="B1" s="4" t="s">
        <v>1</v>
      </c>
      <c r="C1" s="4" t="s">
        <v>2</v>
      </c>
      <c r="D1" s="4" t="s">
        <v>154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155</v>
      </c>
      <c r="P1" t="s">
        <v>156</v>
      </c>
    </row>
    <row r="2" spans="1:16" x14ac:dyDescent="0.2">
      <c r="A2" s="4" t="s">
        <v>14</v>
      </c>
      <c r="B2" s="4" t="s">
        <v>19</v>
      </c>
      <c r="C2" s="4" t="s">
        <v>17</v>
      </c>
      <c r="D2" s="4">
        <v>18.05</v>
      </c>
      <c r="E2" s="4">
        <v>20.5</v>
      </c>
      <c r="F2" s="4">
        <v>18.16</v>
      </c>
      <c r="G2" s="4">
        <v>21.27</v>
      </c>
      <c r="H2" s="4">
        <v>23.22</v>
      </c>
      <c r="I2" s="4">
        <v>23.8</v>
      </c>
      <c r="J2" s="4">
        <v>23.8</v>
      </c>
      <c r="K2" s="4">
        <v>23.49</v>
      </c>
      <c r="L2" s="4">
        <v>27.05</v>
      </c>
      <c r="M2" s="4">
        <v>31.37</v>
      </c>
      <c r="N2">
        <v>38.619999999999997</v>
      </c>
      <c r="O2">
        <v>23.79</v>
      </c>
      <c r="P2">
        <v>24.96</v>
      </c>
    </row>
    <row r="3" spans="1:16" x14ac:dyDescent="0.2">
      <c r="A3" s="4" t="s">
        <v>20</v>
      </c>
      <c r="B3" s="4" t="s">
        <v>19</v>
      </c>
      <c r="C3" s="4" t="s">
        <v>17</v>
      </c>
      <c r="D3" s="4">
        <v>13.25</v>
      </c>
      <c r="E3" s="4">
        <v>14.86</v>
      </c>
      <c r="F3" s="4">
        <v>26.29</v>
      </c>
      <c r="G3" s="4">
        <v>27.22</v>
      </c>
      <c r="H3" s="4">
        <v>25</v>
      </c>
      <c r="I3" s="4">
        <v>19.010000000000002</v>
      </c>
      <c r="J3" s="4">
        <v>15.47</v>
      </c>
      <c r="K3" s="4">
        <v>25.16</v>
      </c>
      <c r="L3" s="4">
        <v>22.81</v>
      </c>
      <c r="M3" s="4">
        <v>40.29</v>
      </c>
      <c r="N3">
        <v>47.11</v>
      </c>
      <c r="O3">
        <v>18.010000000000002</v>
      </c>
      <c r="P3">
        <v>19.71</v>
      </c>
    </row>
    <row r="4" spans="1:16" x14ac:dyDescent="0.2">
      <c r="A4" s="4" t="s">
        <v>21</v>
      </c>
      <c r="B4" s="4" t="s">
        <v>19</v>
      </c>
      <c r="C4" s="4" t="s">
        <v>17</v>
      </c>
      <c r="D4" s="4">
        <v>8</v>
      </c>
      <c r="E4" s="4">
        <v>14.09</v>
      </c>
      <c r="F4" s="4">
        <v>8.23</v>
      </c>
      <c r="G4" s="4">
        <v>11.24</v>
      </c>
      <c r="H4" s="4">
        <v>41.74</v>
      </c>
      <c r="I4" s="4">
        <v>56.11</v>
      </c>
      <c r="J4" s="4">
        <v>20.76</v>
      </c>
      <c r="K4" s="4">
        <v>22.45</v>
      </c>
      <c r="L4" s="4">
        <v>18.47</v>
      </c>
      <c r="M4" s="4">
        <v>60.45</v>
      </c>
      <c r="N4">
        <v>24.44</v>
      </c>
      <c r="O4">
        <v>21.33</v>
      </c>
      <c r="P4">
        <v>28.02</v>
      </c>
    </row>
    <row r="5" spans="1:16" x14ac:dyDescent="0.2">
      <c r="A5" s="4" t="s">
        <v>22</v>
      </c>
      <c r="B5" s="4" t="s">
        <v>19</v>
      </c>
      <c r="C5" s="4" t="s">
        <v>17</v>
      </c>
      <c r="D5" s="4">
        <v>14.67</v>
      </c>
      <c r="E5" s="4">
        <v>16.66</v>
      </c>
      <c r="F5" s="4">
        <v>18.03</v>
      </c>
      <c r="G5" s="4">
        <v>19.93</v>
      </c>
      <c r="H5" s="4">
        <v>23.6</v>
      </c>
      <c r="I5" s="4">
        <v>13.45</v>
      </c>
      <c r="J5" s="4">
        <v>23.36</v>
      </c>
      <c r="K5" s="4">
        <v>25.08</v>
      </c>
      <c r="L5" s="4">
        <v>19.579999999999998</v>
      </c>
      <c r="M5" s="4">
        <v>24.4</v>
      </c>
      <c r="N5">
        <v>22.6</v>
      </c>
      <c r="O5">
        <v>17.079999999999998</v>
      </c>
      <c r="P5">
        <v>20.54</v>
      </c>
    </row>
    <row r="6" spans="1:16" x14ac:dyDescent="0.2">
      <c r="A6" s="4" t="s">
        <v>23</v>
      </c>
      <c r="B6" s="4" t="s">
        <v>19</v>
      </c>
      <c r="C6" s="4" t="s">
        <v>17</v>
      </c>
      <c r="D6" s="4">
        <v>18.57</v>
      </c>
      <c r="E6" s="4">
        <v>21.08</v>
      </c>
      <c r="F6" s="4">
        <v>16.91</v>
      </c>
      <c r="G6" s="4">
        <v>21.71</v>
      </c>
      <c r="H6" s="4">
        <v>23.69</v>
      </c>
      <c r="I6" s="4">
        <v>29.45</v>
      </c>
      <c r="J6" s="4">
        <v>27.2</v>
      </c>
      <c r="K6" s="4">
        <v>26.09</v>
      </c>
      <c r="L6" s="4">
        <v>29.55</v>
      </c>
      <c r="M6" s="4">
        <v>41.33</v>
      </c>
      <c r="N6">
        <v>52.39</v>
      </c>
      <c r="O6">
        <v>25.68</v>
      </c>
      <c r="P6">
        <v>30.21</v>
      </c>
    </row>
    <row r="7" spans="1:16" x14ac:dyDescent="0.2">
      <c r="A7" s="4" t="s">
        <v>164</v>
      </c>
      <c r="B7" s="4" t="s">
        <v>19</v>
      </c>
      <c r="C7" s="4" t="s">
        <v>17</v>
      </c>
      <c r="D7" s="4">
        <v>14.6</v>
      </c>
      <c r="E7" s="4">
        <v>17.649999999999999</v>
      </c>
      <c r="F7" s="4">
        <v>17</v>
      </c>
      <c r="G7" s="4">
        <v>16.8</v>
      </c>
      <c r="H7" s="4">
        <v>21.65</v>
      </c>
      <c r="I7" s="4">
        <v>20.61</v>
      </c>
      <c r="J7" s="4">
        <v>19.09</v>
      </c>
      <c r="K7" s="4">
        <v>13.89</v>
      </c>
      <c r="L7" s="4">
        <v>16.82</v>
      </c>
      <c r="M7" s="4">
        <v>22.27</v>
      </c>
      <c r="N7">
        <v>22.53</v>
      </c>
      <c r="O7">
        <v>17.600000000000001</v>
      </c>
      <c r="P7">
        <v>20.52</v>
      </c>
    </row>
    <row r="8" spans="1:16" x14ac:dyDescent="0.2">
      <c r="A8" s="4" t="s">
        <v>166</v>
      </c>
      <c r="B8" s="4" t="s">
        <v>19</v>
      </c>
      <c r="C8" s="4" t="s">
        <v>17</v>
      </c>
      <c r="D8" s="4">
        <v>6.75</v>
      </c>
      <c r="E8" s="4">
        <v>11.63</v>
      </c>
      <c r="F8" s="4">
        <v>9</v>
      </c>
      <c r="G8" s="4">
        <v>11.38</v>
      </c>
      <c r="H8" s="4">
        <v>12.58</v>
      </c>
      <c r="I8" s="4">
        <v>9.58</v>
      </c>
      <c r="J8" s="4">
        <v>10.23</v>
      </c>
      <c r="K8" s="4">
        <v>10.07</v>
      </c>
      <c r="L8" s="4">
        <v>13.12</v>
      </c>
      <c r="M8" s="4">
        <v>13.08</v>
      </c>
      <c r="N8">
        <v>15.66</v>
      </c>
      <c r="O8">
        <v>10.65</v>
      </c>
      <c r="P8">
        <v>10.23</v>
      </c>
    </row>
    <row r="9" spans="1:16" x14ac:dyDescent="0.2">
      <c r="A9" s="4" t="s">
        <v>168</v>
      </c>
      <c r="B9" s="4" t="s">
        <v>19</v>
      </c>
      <c r="C9" s="4" t="s">
        <v>17</v>
      </c>
      <c r="D9" s="4">
        <v>11.44</v>
      </c>
      <c r="E9" s="4">
        <v>15.41</v>
      </c>
      <c r="F9" s="4">
        <v>14.8</v>
      </c>
      <c r="G9" s="4">
        <v>13.61</v>
      </c>
      <c r="H9" s="4">
        <v>17.43</v>
      </c>
      <c r="I9" s="4">
        <v>19.989999999999998</v>
      </c>
      <c r="J9" s="4">
        <v>13.98</v>
      </c>
      <c r="K9" s="4">
        <v>22.9</v>
      </c>
      <c r="L9" s="4">
        <v>26.29</v>
      </c>
      <c r="M9" s="4">
        <v>21.58</v>
      </c>
      <c r="N9">
        <v>25.58</v>
      </c>
      <c r="O9">
        <v>41.79</v>
      </c>
      <c r="P9">
        <v>65.5</v>
      </c>
    </row>
    <row r="10" spans="1:16" x14ac:dyDescent="0.2">
      <c r="A10" s="4" t="s">
        <v>170</v>
      </c>
      <c r="B10" s="4" t="s">
        <v>19</v>
      </c>
      <c r="C10" s="4" t="s">
        <v>17</v>
      </c>
      <c r="D10" s="4">
        <v>13.73</v>
      </c>
      <c r="E10" s="4">
        <v>23.8</v>
      </c>
      <c r="F10" s="4">
        <v>13.79</v>
      </c>
      <c r="G10" s="4">
        <v>12.71</v>
      </c>
      <c r="H10" s="4">
        <v>31.76</v>
      </c>
      <c r="I10" s="4">
        <v>14.08</v>
      </c>
      <c r="J10" s="4">
        <v>19.420000000000002</v>
      </c>
      <c r="K10" s="4">
        <v>22.73</v>
      </c>
      <c r="L10" s="4">
        <v>14.86</v>
      </c>
      <c r="M10" s="4">
        <v>28.26</v>
      </c>
      <c r="N10">
        <v>21.09</v>
      </c>
      <c r="O10">
        <v>19.93</v>
      </c>
      <c r="P10">
        <v>25.53</v>
      </c>
    </row>
    <row r="11" spans="1:16" x14ac:dyDescent="0.2">
      <c r="A11" s="4" t="s">
        <v>172</v>
      </c>
      <c r="B11" s="4" t="s">
        <v>19</v>
      </c>
      <c r="C11" s="4" t="s">
        <v>17</v>
      </c>
      <c r="D11" s="4">
        <v>17.37</v>
      </c>
      <c r="E11" s="4">
        <v>19.12</v>
      </c>
      <c r="F11" s="4">
        <v>21.7</v>
      </c>
      <c r="G11" s="4">
        <v>21.56</v>
      </c>
      <c r="H11" s="4">
        <v>23.19</v>
      </c>
      <c r="I11" s="4">
        <v>28.1</v>
      </c>
      <c r="J11" s="4">
        <v>23.2</v>
      </c>
      <c r="K11" s="4">
        <v>13.55</v>
      </c>
      <c r="L11" s="4">
        <v>17.46</v>
      </c>
      <c r="M11" s="4">
        <v>25.79</v>
      </c>
      <c r="N11">
        <v>25.69</v>
      </c>
      <c r="O11">
        <v>19.07</v>
      </c>
      <c r="P11">
        <v>24.97</v>
      </c>
    </row>
    <row r="12" spans="1:16" x14ac:dyDescent="0.2">
      <c r="A12" s="4" t="s">
        <v>174</v>
      </c>
      <c r="B12" s="4" t="s">
        <v>19</v>
      </c>
      <c r="C12" s="4" t="s">
        <v>17</v>
      </c>
      <c r="D12" s="4">
        <v>54.82</v>
      </c>
      <c r="E12" s="4">
        <v>25.68</v>
      </c>
      <c r="F12" s="4">
        <v>107.88</v>
      </c>
      <c r="G12" s="4">
        <v>19.53</v>
      </c>
      <c r="H12" s="4">
        <v>27.84</v>
      </c>
      <c r="I12" s="4">
        <v>84.9</v>
      </c>
      <c r="J12" s="4">
        <v>43.94</v>
      </c>
      <c r="K12" s="4">
        <v>65.75</v>
      </c>
      <c r="L12" s="4">
        <v>32.83</v>
      </c>
      <c r="M12" s="4">
        <v>116.78</v>
      </c>
      <c r="N12">
        <v>111.65</v>
      </c>
      <c r="O12">
        <v>71.09</v>
      </c>
      <c r="P12">
        <v>69.099999999999994</v>
      </c>
    </row>
    <row r="13" spans="1:16" x14ac:dyDescent="0.2">
      <c r="A13" s="4" t="s">
        <v>176</v>
      </c>
      <c r="B13" s="4" t="s">
        <v>19</v>
      </c>
      <c r="C13" s="4" t="s">
        <v>17</v>
      </c>
      <c r="D13" s="4">
        <v>65.73</v>
      </c>
      <c r="E13" s="4">
        <v>28.85</v>
      </c>
      <c r="F13" s="4">
        <v>156.02000000000001</v>
      </c>
      <c r="G13" s="4">
        <v>17.98</v>
      </c>
      <c r="H13" s="4">
        <v>26.02</v>
      </c>
      <c r="I13" s="4">
        <v>120.48</v>
      </c>
      <c r="J13" s="4">
        <v>47.48</v>
      </c>
      <c r="K13" s="4">
        <v>88.2</v>
      </c>
      <c r="L13" s="4">
        <v>33.200000000000003</v>
      </c>
      <c r="M13" s="4">
        <v>145.37</v>
      </c>
      <c r="N13">
        <v>153.91999999999999</v>
      </c>
      <c r="O13">
        <v>126.39</v>
      </c>
      <c r="P13">
        <v>53.39</v>
      </c>
    </row>
    <row r="14" spans="1:16" x14ac:dyDescent="0.2">
      <c r="A14" s="4" t="s">
        <v>178</v>
      </c>
      <c r="B14" s="4" t="s">
        <v>19</v>
      </c>
      <c r="C14" s="4" t="s">
        <v>17</v>
      </c>
      <c r="D14" s="4">
        <v>41.18</v>
      </c>
      <c r="E14" s="4">
        <v>19.21</v>
      </c>
      <c r="F14" s="4">
        <v>20.59</v>
      </c>
      <c r="G14" s="4">
        <v>22.74</v>
      </c>
      <c r="H14" s="4">
        <v>32.54</v>
      </c>
      <c r="I14" s="4">
        <v>22.7</v>
      </c>
      <c r="J14" s="4">
        <v>35.24</v>
      </c>
      <c r="K14" s="4">
        <v>34.78</v>
      </c>
      <c r="L14" s="4">
        <v>32.06</v>
      </c>
      <c r="M14" s="4">
        <v>69.709999999999994</v>
      </c>
      <c r="N14">
        <v>69.62</v>
      </c>
      <c r="O14">
        <v>28.79</v>
      </c>
      <c r="P14">
        <v>83.22</v>
      </c>
    </row>
    <row r="15" spans="1:16" x14ac:dyDescent="0.2">
      <c r="A15" s="4" t="s">
        <v>180</v>
      </c>
      <c r="B15" s="4" t="s">
        <v>19</v>
      </c>
      <c r="C15" s="4" t="s">
        <v>17</v>
      </c>
      <c r="D15" s="4">
        <v>16.11</v>
      </c>
      <c r="E15" s="4">
        <v>15.04</v>
      </c>
      <c r="F15" s="4">
        <v>22.2</v>
      </c>
      <c r="G15" s="4">
        <v>7.96</v>
      </c>
      <c r="H15" s="4">
        <v>11.96</v>
      </c>
      <c r="I15" s="4">
        <v>15.01</v>
      </c>
      <c r="J15" s="4">
        <v>19.690000000000001</v>
      </c>
      <c r="K15" s="4">
        <v>47.52</v>
      </c>
      <c r="L15" s="4">
        <v>22.89</v>
      </c>
      <c r="M15" s="4">
        <v>28.07</v>
      </c>
      <c r="N15">
        <v>21.81</v>
      </c>
      <c r="O15">
        <v>17.059999999999999</v>
      </c>
      <c r="P15">
        <v>17.48</v>
      </c>
    </row>
    <row r="16" spans="1:16" x14ac:dyDescent="0.2">
      <c r="A16" s="4" t="s">
        <v>182</v>
      </c>
      <c r="B16" s="4" t="s">
        <v>19</v>
      </c>
      <c r="C16" s="4" t="s">
        <v>17</v>
      </c>
      <c r="D16" s="4">
        <v>7.92</v>
      </c>
      <c r="E16" s="4">
        <v>37.450000000000003</v>
      </c>
      <c r="F16" s="4"/>
      <c r="G16" s="4">
        <v>11.94</v>
      </c>
      <c r="H16" s="4"/>
      <c r="I16" s="4">
        <v>31.64</v>
      </c>
      <c r="J16" s="4">
        <v>21.73</v>
      </c>
      <c r="K16" s="4">
        <v>26.66</v>
      </c>
      <c r="L16" s="4">
        <v>14.4</v>
      </c>
      <c r="M16" s="4">
        <v>40.93</v>
      </c>
      <c r="N16">
        <v>25.14</v>
      </c>
      <c r="O16">
        <v>13</v>
      </c>
      <c r="P16">
        <v>9.25</v>
      </c>
    </row>
    <row r="17" spans="1:16" x14ac:dyDescent="0.2">
      <c r="A17" s="4" t="s">
        <v>184</v>
      </c>
      <c r="B17" s="4" t="s">
        <v>19</v>
      </c>
      <c r="C17" s="4" t="s">
        <v>17</v>
      </c>
      <c r="D17" s="4">
        <v>6.92</v>
      </c>
      <c r="E17" s="4">
        <v>7.45</v>
      </c>
      <c r="F17" s="4">
        <v>6.96</v>
      </c>
      <c r="G17" s="4">
        <v>5.58</v>
      </c>
      <c r="H17" s="4">
        <v>8.91</v>
      </c>
      <c r="I17" s="4">
        <v>11.01</v>
      </c>
      <c r="J17" s="4">
        <v>10.45</v>
      </c>
      <c r="K17" s="4">
        <v>16.760000000000002</v>
      </c>
      <c r="L17" s="4">
        <v>11.43</v>
      </c>
      <c r="M17" s="4">
        <v>18.260000000000002</v>
      </c>
      <c r="N17">
        <v>13.89</v>
      </c>
      <c r="O17">
        <v>15.44</v>
      </c>
      <c r="P17">
        <v>13.84</v>
      </c>
    </row>
    <row r="18" spans="1:16" x14ac:dyDescent="0.2">
      <c r="A18" s="4" t="s">
        <v>186</v>
      </c>
      <c r="B18" s="4" t="s">
        <v>19</v>
      </c>
      <c r="C18" s="4" t="s">
        <v>17</v>
      </c>
      <c r="D18" s="4">
        <v>23.31</v>
      </c>
      <c r="E18" s="4">
        <v>16.79</v>
      </c>
      <c r="F18" s="4">
        <v>28.52</v>
      </c>
      <c r="G18" s="4">
        <v>8.66</v>
      </c>
      <c r="H18" s="4">
        <v>11.18</v>
      </c>
      <c r="I18" s="4">
        <v>16.260000000000002</v>
      </c>
      <c r="J18" s="4">
        <v>26.04</v>
      </c>
      <c r="K18" s="4">
        <v>73.11</v>
      </c>
      <c r="L18" s="4">
        <v>33.880000000000003</v>
      </c>
      <c r="M18" s="4">
        <v>32.880000000000003</v>
      </c>
      <c r="N18">
        <v>29.56</v>
      </c>
      <c r="O18">
        <v>19.29</v>
      </c>
      <c r="P18">
        <v>25.22</v>
      </c>
    </row>
    <row r="19" spans="1:16" x14ac:dyDescent="0.2">
      <c r="A19" s="4" t="s">
        <v>188</v>
      </c>
      <c r="B19" s="4" t="s">
        <v>19</v>
      </c>
      <c r="C19" s="4" t="s">
        <v>17</v>
      </c>
      <c r="D19" s="4">
        <v>13.55</v>
      </c>
      <c r="E19" s="4">
        <v>13.97</v>
      </c>
      <c r="F19" s="4">
        <v>12.49</v>
      </c>
      <c r="G19" s="4">
        <v>14.67</v>
      </c>
      <c r="H19" s="4">
        <v>11.35</v>
      </c>
      <c r="I19" s="4">
        <v>14.46</v>
      </c>
      <c r="J19" s="4">
        <v>21.18</v>
      </c>
      <c r="K19" s="4">
        <v>15.35</v>
      </c>
      <c r="L19" s="4">
        <v>28.83</v>
      </c>
      <c r="M19" s="4">
        <v>17.05</v>
      </c>
      <c r="N19">
        <v>41.18</v>
      </c>
      <c r="O19">
        <v>10.54</v>
      </c>
      <c r="P19">
        <v>15.84</v>
      </c>
    </row>
    <row r="20" spans="1:16" x14ac:dyDescent="0.2">
      <c r="A20" s="4" t="s">
        <v>190</v>
      </c>
      <c r="B20" s="4" t="s">
        <v>19</v>
      </c>
      <c r="C20" s="4" t="s">
        <v>17</v>
      </c>
      <c r="D20" s="4">
        <v>11.97</v>
      </c>
      <c r="E20" s="4">
        <v>8.2100000000000009</v>
      </c>
      <c r="F20" s="4">
        <v>8.44</v>
      </c>
      <c r="G20" s="4">
        <v>9.08</v>
      </c>
      <c r="H20" s="4">
        <v>11.42</v>
      </c>
      <c r="I20" s="4">
        <v>9.59</v>
      </c>
      <c r="J20" s="4">
        <v>10.85</v>
      </c>
      <c r="K20" s="4">
        <v>51.36</v>
      </c>
      <c r="L20" s="4">
        <v>45.24</v>
      </c>
      <c r="M20" s="4">
        <v>12.99</v>
      </c>
      <c r="N20">
        <v>53.36</v>
      </c>
      <c r="O20">
        <v>18.82</v>
      </c>
      <c r="P20">
        <v>13.51</v>
      </c>
    </row>
    <row r="21" spans="1:16" x14ac:dyDescent="0.2">
      <c r="A21" s="4" t="s">
        <v>192</v>
      </c>
      <c r="B21" s="4" t="s">
        <v>19</v>
      </c>
      <c r="C21" s="4" t="s">
        <v>17</v>
      </c>
      <c r="D21" s="4">
        <v>9.25</v>
      </c>
      <c r="E21" s="4">
        <v>10.36</v>
      </c>
      <c r="F21" s="4">
        <v>10.52</v>
      </c>
      <c r="G21" s="4">
        <v>6.15</v>
      </c>
      <c r="H21" s="4">
        <v>5.65</v>
      </c>
      <c r="I21" s="4">
        <v>11.12</v>
      </c>
      <c r="J21" s="4">
        <v>11.94</v>
      </c>
      <c r="K21" s="4">
        <v>9.51</v>
      </c>
      <c r="L21" s="4">
        <v>12.67</v>
      </c>
      <c r="M21" s="4">
        <v>9.8800000000000008</v>
      </c>
      <c r="N21">
        <v>15.97</v>
      </c>
      <c r="O21">
        <v>5.72</v>
      </c>
      <c r="P21">
        <v>6.74</v>
      </c>
    </row>
    <row r="22" spans="1:16" x14ac:dyDescent="0.2">
      <c r="A22" s="4" t="s">
        <v>194</v>
      </c>
      <c r="B22" s="4" t="s">
        <v>19</v>
      </c>
      <c r="C22" s="4" t="s">
        <v>17</v>
      </c>
      <c r="D22" s="4">
        <v>24.47</v>
      </c>
      <c r="E22" s="4">
        <v>33.270000000000003</v>
      </c>
      <c r="F22" s="4">
        <v>24.9</v>
      </c>
      <c r="G22" s="4">
        <v>28.73</v>
      </c>
      <c r="H22" s="4">
        <v>33.5</v>
      </c>
      <c r="I22" s="4">
        <v>46.72</v>
      </c>
      <c r="J22" s="4">
        <v>33.369999999999997</v>
      </c>
      <c r="K22" s="4">
        <v>36</v>
      </c>
      <c r="L22" s="4">
        <v>25.65</v>
      </c>
      <c r="M22" s="4">
        <v>29.52</v>
      </c>
      <c r="N22">
        <v>22.54</v>
      </c>
      <c r="O22">
        <v>23</v>
      </c>
      <c r="P22">
        <v>29.57</v>
      </c>
    </row>
    <row r="23" spans="1:16" x14ac:dyDescent="0.2">
      <c r="A23" s="4" t="s">
        <v>196</v>
      </c>
      <c r="B23" s="4" t="s">
        <v>19</v>
      </c>
      <c r="C23" s="4" t="s">
        <v>17</v>
      </c>
      <c r="D23" s="4">
        <v>10.44</v>
      </c>
      <c r="E23" s="4">
        <v>25.86</v>
      </c>
      <c r="F23" s="4">
        <v>12.79</v>
      </c>
      <c r="G23" s="4">
        <v>13.51</v>
      </c>
      <c r="H23" s="4">
        <v>13.82</v>
      </c>
      <c r="I23" s="4">
        <v>15.11</v>
      </c>
      <c r="J23" s="4">
        <v>13.07</v>
      </c>
      <c r="K23" s="4">
        <v>13.14</v>
      </c>
      <c r="L23" s="4">
        <v>17.53</v>
      </c>
      <c r="M23" s="4">
        <v>15.2</v>
      </c>
      <c r="N23">
        <v>19.25</v>
      </c>
      <c r="O23">
        <v>13.85</v>
      </c>
      <c r="P23">
        <v>19.11</v>
      </c>
    </row>
    <row r="24" spans="1:16" x14ac:dyDescent="0.2">
      <c r="A24" s="4" t="s">
        <v>198</v>
      </c>
      <c r="B24" s="4" t="s">
        <v>19</v>
      </c>
      <c r="C24" s="4" t="s">
        <v>17</v>
      </c>
      <c r="D24" s="4">
        <v>31.89</v>
      </c>
      <c r="E24" s="4">
        <v>46.01</v>
      </c>
      <c r="F24" s="4">
        <v>30.6</v>
      </c>
      <c r="G24" s="4">
        <v>69.11</v>
      </c>
      <c r="H24" s="4"/>
      <c r="I24" s="4">
        <v>41.36</v>
      </c>
      <c r="J24" s="4">
        <v>43.7</v>
      </c>
      <c r="K24" s="4">
        <v>69.5</v>
      </c>
      <c r="L24" s="4">
        <v>75.59</v>
      </c>
      <c r="M24" s="4">
        <v>73.64</v>
      </c>
      <c r="O24">
        <v>39.14</v>
      </c>
      <c r="P24">
        <v>39.11</v>
      </c>
    </row>
    <row r="25" spans="1:16" x14ac:dyDescent="0.2">
      <c r="A25" s="4" t="s">
        <v>200</v>
      </c>
      <c r="B25" s="4" t="s">
        <v>19</v>
      </c>
      <c r="C25" s="4" t="s">
        <v>17</v>
      </c>
      <c r="D25" s="4">
        <v>21.06</v>
      </c>
      <c r="E25" s="4">
        <v>25.37</v>
      </c>
      <c r="F25" s="4">
        <v>26.4</v>
      </c>
      <c r="G25" s="4">
        <v>35.159999999999997</v>
      </c>
      <c r="H25" s="4">
        <v>39.81</v>
      </c>
      <c r="I25" s="4">
        <v>37.04</v>
      </c>
      <c r="J25" s="4">
        <v>41.78</v>
      </c>
      <c r="K25" s="4">
        <v>39.909999999999997</v>
      </c>
      <c r="L25" s="4">
        <v>38.24</v>
      </c>
      <c r="M25" s="4">
        <v>48.3</v>
      </c>
      <c r="N25">
        <v>37.159999999999997</v>
      </c>
      <c r="O25">
        <v>30.82</v>
      </c>
      <c r="P25">
        <v>33.35</v>
      </c>
    </row>
    <row r="26" spans="1:16" x14ac:dyDescent="0.2">
      <c r="A26" s="4" t="s">
        <v>202</v>
      </c>
      <c r="B26" s="4" t="s">
        <v>19</v>
      </c>
      <c r="C26" s="4" t="s">
        <v>17</v>
      </c>
      <c r="D26" s="4">
        <v>21.77</v>
      </c>
      <c r="E26" s="4">
        <v>29.32</v>
      </c>
      <c r="F26" s="4">
        <v>30.1</v>
      </c>
      <c r="G26" s="4">
        <v>35.869999999999997</v>
      </c>
      <c r="H26" s="4">
        <v>51.33</v>
      </c>
      <c r="I26" s="4">
        <v>49.33</v>
      </c>
      <c r="J26" s="4">
        <v>55.46</v>
      </c>
      <c r="K26" s="4">
        <v>45.24</v>
      </c>
      <c r="L26" s="4">
        <v>57.71</v>
      </c>
      <c r="M26" s="4">
        <v>59.62</v>
      </c>
      <c r="N26">
        <v>60.29</v>
      </c>
      <c r="O26">
        <v>36.57</v>
      </c>
      <c r="P26">
        <v>49.58</v>
      </c>
    </row>
    <row r="27" spans="1:16" x14ac:dyDescent="0.2">
      <c r="A27" s="4" t="s">
        <v>204</v>
      </c>
      <c r="B27" s="4" t="s">
        <v>19</v>
      </c>
      <c r="C27" s="4" t="s">
        <v>17</v>
      </c>
      <c r="D27" s="4">
        <v>17.98</v>
      </c>
      <c r="E27" s="4">
        <v>17.190000000000001</v>
      </c>
      <c r="F27" s="4">
        <v>25.37</v>
      </c>
      <c r="G27" s="4">
        <v>27.62</v>
      </c>
      <c r="H27" s="4">
        <v>44.03</v>
      </c>
      <c r="I27" s="4">
        <v>28.78</v>
      </c>
      <c r="J27" s="4">
        <v>36.56</v>
      </c>
      <c r="K27" s="4">
        <v>31.17</v>
      </c>
      <c r="L27" s="4">
        <v>35.39</v>
      </c>
      <c r="M27" s="4">
        <v>43</v>
      </c>
      <c r="N27">
        <v>64.16</v>
      </c>
      <c r="O27">
        <v>28.26</v>
      </c>
      <c r="P27">
        <v>23.18</v>
      </c>
    </row>
    <row r="28" spans="1:16" x14ac:dyDescent="0.2">
      <c r="A28" s="4" t="s">
        <v>206</v>
      </c>
      <c r="B28" s="4" t="s">
        <v>19</v>
      </c>
      <c r="C28" s="4" t="s">
        <v>17</v>
      </c>
      <c r="D28" s="4">
        <v>30.26</v>
      </c>
      <c r="E28" s="4">
        <v>28.35</v>
      </c>
      <c r="F28" s="4">
        <v>48.54</v>
      </c>
      <c r="G28" s="4">
        <v>315.67</v>
      </c>
      <c r="H28" s="4">
        <v>53.31</v>
      </c>
      <c r="I28" s="4">
        <v>29.97</v>
      </c>
      <c r="J28" s="4">
        <v>18.79</v>
      </c>
      <c r="K28" s="4">
        <v>43.71</v>
      </c>
      <c r="L28" s="4">
        <v>38.97</v>
      </c>
      <c r="M28" s="4">
        <v>38.880000000000003</v>
      </c>
      <c r="N28">
        <v>24.87</v>
      </c>
      <c r="O28">
        <v>23.05</v>
      </c>
      <c r="P28">
        <v>29.15</v>
      </c>
    </row>
    <row r="29" spans="1:16" x14ac:dyDescent="0.2">
      <c r="A29" s="4" t="s">
        <v>208</v>
      </c>
      <c r="B29" s="4" t="s">
        <v>19</v>
      </c>
      <c r="C29" s="4" t="s">
        <v>17</v>
      </c>
      <c r="D29" s="4">
        <v>25.41</v>
      </c>
      <c r="E29" s="4">
        <v>28.58</v>
      </c>
      <c r="F29" s="4">
        <v>23.64</v>
      </c>
      <c r="G29" s="4">
        <v>26.45</v>
      </c>
      <c r="H29" s="4">
        <v>27.47</v>
      </c>
      <c r="I29" s="4">
        <v>29.1</v>
      </c>
      <c r="J29" s="4">
        <v>28.46</v>
      </c>
      <c r="K29" s="4">
        <v>36.58</v>
      </c>
      <c r="L29" s="4">
        <v>33.950000000000003</v>
      </c>
      <c r="M29" s="4">
        <v>36.119999999999997</v>
      </c>
      <c r="N29">
        <v>18.18</v>
      </c>
      <c r="O29">
        <v>27.66</v>
      </c>
      <c r="P29">
        <v>28.05</v>
      </c>
    </row>
    <row r="30" spans="1:16" x14ac:dyDescent="0.2">
      <c r="A30" s="4" t="s">
        <v>210</v>
      </c>
      <c r="B30" s="4" t="s">
        <v>19</v>
      </c>
      <c r="C30" s="4" t="s">
        <v>17</v>
      </c>
      <c r="D30" s="4">
        <v>12.03</v>
      </c>
      <c r="E30" s="4">
        <v>19.170000000000002</v>
      </c>
      <c r="F30" s="4">
        <v>20.36</v>
      </c>
      <c r="G30" s="4">
        <v>28.55</v>
      </c>
      <c r="H30" s="4">
        <v>67.599999999999994</v>
      </c>
      <c r="I30" s="4">
        <v>62.48</v>
      </c>
      <c r="J30" s="4">
        <v>32.630000000000003</v>
      </c>
      <c r="K30" s="4">
        <v>43.7</v>
      </c>
      <c r="L30" s="4">
        <v>4.63</v>
      </c>
      <c r="M30" s="4">
        <v>68.099999999999994</v>
      </c>
      <c r="N30">
        <v>6.52</v>
      </c>
      <c r="O30">
        <v>13.04</v>
      </c>
      <c r="P30">
        <v>195.33</v>
      </c>
    </row>
    <row r="31" spans="1:16" x14ac:dyDescent="0.2">
      <c r="A31" s="4" t="s">
        <v>212</v>
      </c>
      <c r="B31" s="4" t="s">
        <v>19</v>
      </c>
      <c r="C31" s="4" t="s">
        <v>17</v>
      </c>
      <c r="D31" s="4">
        <v>15.7</v>
      </c>
      <c r="E31" s="4">
        <v>17.48</v>
      </c>
      <c r="F31" s="4">
        <v>17.25</v>
      </c>
      <c r="G31" s="4">
        <v>17.29</v>
      </c>
      <c r="H31" s="4">
        <v>27.58</v>
      </c>
      <c r="I31" s="4">
        <v>16.59</v>
      </c>
      <c r="J31" s="4">
        <v>14.1</v>
      </c>
      <c r="K31" s="4">
        <v>31.82</v>
      </c>
      <c r="L31" s="4">
        <v>27.72</v>
      </c>
      <c r="M31" s="4">
        <v>26.76</v>
      </c>
      <c r="N31">
        <v>12.03</v>
      </c>
      <c r="O31">
        <v>13.59</v>
      </c>
      <c r="P31">
        <v>18.84</v>
      </c>
    </row>
    <row r="32" spans="1:16" x14ac:dyDescent="0.2">
      <c r="A32" s="4" t="s">
        <v>214</v>
      </c>
      <c r="B32" s="4" t="s">
        <v>19</v>
      </c>
      <c r="C32" s="4" t="s">
        <v>17</v>
      </c>
      <c r="D32" s="4">
        <v>13.74</v>
      </c>
      <c r="E32" s="4">
        <v>17.37</v>
      </c>
      <c r="F32" s="4">
        <v>6.88</v>
      </c>
      <c r="G32" s="4">
        <v>18.16</v>
      </c>
      <c r="H32" s="4">
        <v>16.739999999999998</v>
      </c>
      <c r="I32" s="4">
        <v>17.11</v>
      </c>
      <c r="J32" s="4">
        <v>16.03</v>
      </c>
      <c r="K32" s="4">
        <v>24.32</v>
      </c>
      <c r="L32" s="4">
        <v>25.15</v>
      </c>
      <c r="M32" s="4">
        <v>23.2</v>
      </c>
      <c r="N32">
        <v>28.12</v>
      </c>
      <c r="O32">
        <v>25.44</v>
      </c>
      <c r="P32">
        <v>28.09</v>
      </c>
    </row>
    <row r="33" spans="1:16" x14ac:dyDescent="0.2">
      <c r="A33" s="4" t="s">
        <v>216</v>
      </c>
      <c r="B33" s="4" t="s">
        <v>19</v>
      </c>
      <c r="C33" s="4" t="s">
        <v>17</v>
      </c>
      <c r="D33" s="4">
        <v>10.48</v>
      </c>
      <c r="E33" s="4">
        <v>14.56</v>
      </c>
      <c r="F33" s="4">
        <v>2.42</v>
      </c>
      <c r="G33" s="4">
        <v>12.93</v>
      </c>
      <c r="H33" s="4">
        <v>10.64</v>
      </c>
      <c r="I33" s="4">
        <v>17.940000000000001</v>
      </c>
      <c r="J33" s="4">
        <v>12.82</v>
      </c>
      <c r="K33" s="4">
        <v>27.84</v>
      </c>
      <c r="L33" s="4">
        <v>21.07</v>
      </c>
      <c r="M33" s="4">
        <v>20.190000000000001</v>
      </c>
      <c r="N33">
        <v>49.75</v>
      </c>
      <c r="O33">
        <v>58.38</v>
      </c>
      <c r="P33">
        <v>33.19</v>
      </c>
    </row>
    <row r="34" spans="1:16" x14ac:dyDescent="0.2">
      <c r="A34" s="4" t="s">
        <v>218</v>
      </c>
      <c r="B34" s="4" t="s">
        <v>19</v>
      </c>
      <c r="C34" s="4" t="s">
        <v>17</v>
      </c>
      <c r="D34" s="4">
        <v>15.58</v>
      </c>
      <c r="E34" s="4">
        <v>18.91</v>
      </c>
      <c r="F34" s="4">
        <v>18.170000000000002</v>
      </c>
      <c r="G34" s="4">
        <v>19.62</v>
      </c>
      <c r="H34" s="4">
        <v>20.03</v>
      </c>
      <c r="I34" s="4">
        <v>16.829999999999998</v>
      </c>
      <c r="J34" s="4">
        <v>17.170000000000002</v>
      </c>
      <c r="K34" s="4">
        <v>23.6</v>
      </c>
      <c r="L34" s="4">
        <v>26.44</v>
      </c>
      <c r="M34" s="4">
        <v>24.26</v>
      </c>
      <c r="N34">
        <v>24.97</v>
      </c>
      <c r="O34">
        <v>21.2</v>
      </c>
      <c r="P34">
        <v>26.74</v>
      </c>
    </row>
    <row r="35" spans="1:16" x14ac:dyDescent="0.2">
      <c r="A35" s="4" t="s">
        <v>220</v>
      </c>
      <c r="B35" s="4" t="s">
        <v>19</v>
      </c>
      <c r="C35" s="4" t="s">
        <v>17</v>
      </c>
      <c r="D35" s="4">
        <v>82.54</v>
      </c>
      <c r="E35" s="4">
        <v>55.92</v>
      </c>
      <c r="F35" s="4">
        <v>58.63</v>
      </c>
      <c r="G35" s="4">
        <v>155.6</v>
      </c>
      <c r="H35" s="4">
        <v>16.73</v>
      </c>
      <c r="I35" s="4">
        <v>44.2</v>
      </c>
      <c r="J35" s="4">
        <v>22.46</v>
      </c>
      <c r="K35" s="4">
        <v>35.47</v>
      </c>
      <c r="L35" s="4">
        <v>28.26</v>
      </c>
      <c r="M35" s="4">
        <v>44.82</v>
      </c>
      <c r="N35">
        <v>43.26</v>
      </c>
      <c r="O35">
        <v>38.119999999999997</v>
      </c>
      <c r="P35">
        <v>33.35</v>
      </c>
    </row>
    <row r="36" spans="1:16" x14ac:dyDescent="0.2">
      <c r="A36" s="4" t="s">
        <v>222</v>
      </c>
      <c r="B36" s="4" t="s">
        <v>19</v>
      </c>
      <c r="C36" s="4" t="s">
        <v>17</v>
      </c>
      <c r="D36" s="4">
        <v>100.25</v>
      </c>
      <c r="E36" s="4">
        <v>60.4</v>
      </c>
      <c r="F36" s="4">
        <v>89.27</v>
      </c>
      <c r="G36" s="4">
        <v>320.37</v>
      </c>
      <c r="H36" s="4">
        <v>59.28</v>
      </c>
      <c r="I36" s="4">
        <v>199.05</v>
      </c>
      <c r="J36" s="4">
        <v>14.21</v>
      </c>
      <c r="K36" s="4">
        <v>55.8</v>
      </c>
      <c r="L36" s="4">
        <v>17.57</v>
      </c>
      <c r="M36" s="4">
        <v>43.7</v>
      </c>
      <c r="N36">
        <v>44.38</v>
      </c>
      <c r="O36">
        <v>41.22</v>
      </c>
      <c r="P36">
        <v>18.87</v>
      </c>
    </row>
    <row r="37" spans="1:16" x14ac:dyDescent="0.2">
      <c r="A37" s="4" t="s">
        <v>224</v>
      </c>
      <c r="B37" s="4" t="s">
        <v>19</v>
      </c>
      <c r="C37" s="4" t="s">
        <v>17</v>
      </c>
      <c r="D37" s="4">
        <v>21.8</v>
      </c>
      <c r="E37" s="4">
        <v>18.63</v>
      </c>
      <c r="F37" s="4">
        <v>13.66</v>
      </c>
      <c r="G37" s="4">
        <v>30.84</v>
      </c>
      <c r="H37" s="4">
        <v>27.28</v>
      </c>
      <c r="I37" s="4">
        <v>27.27</v>
      </c>
      <c r="J37" s="4">
        <v>25.75</v>
      </c>
      <c r="K37" s="4">
        <v>22.51</v>
      </c>
      <c r="L37" s="4">
        <v>21.29</v>
      </c>
      <c r="M37" s="4">
        <v>33.94</v>
      </c>
      <c r="N37">
        <v>34.630000000000003</v>
      </c>
      <c r="O37">
        <v>22.92</v>
      </c>
      <c r="P37">
        <v>21.79</v>
      </c>
    </row>
    <row r="38" spans="1:16" x14ac:dyDescent="0.2">
      <c r="A38" s="4" t="s">
        <v>226</v>
      </c>
      <c r="B38" s="4" t="s">
        <v>19</v>
      </c>
      <c r="C38" s="4" t="s">
        <v>17</v>
      </c>
      <c r="D38" s="4">
        <v>17.27</v>
      </c>
      <c r="E38" s="4"/>
      <c r="F38" s="4">
        <v>18.489999999999998</v>
      </c>
      <c r="G38" s="4">
        <v>12.92</v>
      </c>
      <c r="H38" s="4">
        <v>6.12</v>
      </c>
      <c r="I38" s="4">
        <v>17.11</v>
      </c>
      <c r="J38" s="4">
        <v>28.76</v>
      </c>
      <c r="K38" s="4">
        <v>30.8</v>
      </c>
      <c r="L38" s="4">
        <v>38.840000000000003</v>
      </c>
      <c r="M38" s="4">
        <v>63.1</v>
      </c>
      <c r="N38">
        <v>54.52</v>
      </c>
      <c r="O38">
        <v>44.15</v>
      </c>
      <c r="P38">
        <v>47.68</v>
      </c>
    </row>
    <row r="39" spans="1:16" x14ac:dyDescent="0.2">
      <c r="A39" s="4" t="s">
        <v>228</v>
      </c>
      <c r="B39" s="4" t="s">
        <v>19</v>
      </c>
      <c r="C39" s="4" t="s">
        <v>17</v>
      </c>
      <c r="D39" s="4">
        <v>12.61</v>
      </c>
      <c r="E39" s="4">
        <v>12.13</v>
      </c>
      <c r="F39" s="4">
        <v>14.17</v>
      </c>
      <c r="G39" s="4">
        <v>13.63</v>
      </c>
      <c r="H39" s="4">
        <v>14.85</v>
      </c>
      <c r="I39" s="4">
        <v>11.73</v>
      </c>
      <c r="J39" s="4">
        <v>14.36</v>
      </c>
      <c r="K39" s="4">
        <v>17.14</v>
      </c>
      <c r="L39" s="4">
        <v>19.09</v>
      </c>
      <c r="M39" s="4">
        <v>18.149999999999999</v>
      </c>
      <c r="N39">
        <v>24.03</v>
      </c>
      <c r="O39">
        <v>24.39</v>
      </c>
      <c r="P39">
        <v>19.13</v>
      </c>
    </row>
    <row r="40" spans="1:16" x14ac:dyDescent="0.2">
      <c r="A40" s="4" t="s">
        <v>230</v>
      </c>
      <c r="B40" s="4" t="s">
        <v>19</v>
      </c>
      <c r="C40" s="4" t="s">
        <v>17</v>
      </c>
      <c r="D40" s="4">
        <v>14.2</v>
      </c>
      <c r="E40" s="4">
        <v>21.44</v>
      </c>
      <c r="F40" s="4">
        <v>20.52</v>
      </c>
      <c r="G40" s="4">
        <v>26.94</v>
      </c>
      <c r="H40" s="4">
        <v>69.239999999999995</v>
      </c>
      <c r="I40" s="4">
        <v>41.51</v>
      </c>
      <c r="J40" s="4">
        <v>25.4</v>
      </c>
      <c r="K40" s="4">
        <v>23.75</v>
      </c>
      <c r="L40" s="4">
        <v>41.68</v>
      </c>
      <c r="M40" s="4">
        <v>49.09</v>
      </c>
      <c r="N40">
        <v>63.65</v>
      </c>
      <c r="O40">
        <v>21.01</v>
      </c>
      <c r="P40">
        <v>43.07</v>
      </c>
    </row>
    <row r="41" spans="1:16" x14ac:dyDescent="0.2">
      <c r="A41" s="4" t="s">
        <v>232</v>
      </c>
      <c r="B41" s="4" t="s">
        <v>19</v>
      </c>
      <c r="C41" s="4" t="s">
        <v>17</v>
      </c>
      <c r="D41" s="4">
        <v>15.48</v>
      </c>
      <c r="E41" s="4">
        <v>19.53</v>
      </c>
      <c r="F41" s="4">
        <v>19.71</v>
      </c>
      <c r="G41" s="4">
        <v>28.45</v>
      </c>
      <c r="H41" s="4">
        <v>108.36</v>
      </c>
      <c r="I41" s="4">
        <v>43.08</v>
      </c>
      <c r="J41" s="4">
        <v>25.79</v>
      </c>
      <c r="K41" s="4">
        <v>23.52</v>
      </c>
      <c r="L41" s="4">
        <v>48.3</v>
      </c>
      <c r="M41" s="4">
        <v>55.38</v>
      </c>
      <c r="N41">
        <v>106.97</v>
      </c>
      <c r="O41">
        <v>18.670000000000002</v>
      </c>
      <c r="P41">
        <v>49.7</v>
      </c>
    </row>
    <row r="42" spans="1:16" x14ac:dyDescent="0.2">
      <c r="A42" s="4" t="s">
        <v>234</v>
      </c>
      <c r="B42" s="4" t="s">
        <v>19</v>
      </c>
      <c r="C42" s="4" t="s">
        <v>17</v>
      </c>
      <c r="D42" s="4">
        <v>9.8800000000000008</v>
      </c>
      <c r="E42" s="4">
        <v>29.8</v>
      </c>
      <c r="F42" s="4">
        <v>25.51</v>
      </c>
      <c r="G42" s="4">
        <v>25.64</v>
      </c>
      <c r="H42" s="4">
        <v>24.78</v>
      </c>
      <c r="I42" s="4">
        <v>39.94</v>
      </c>
      <c r="J42" s="4">
        <v>24.54</v>
      </c>
      <c r="K42" s="4">
        <v>26</v>
      </c>
      <c r="L42" s="4">
        <v>33.770000000000003</v>
      </c>
      <c r="M42" s="4">
        <v>43.08</v>
      </c>
      <c r="N42">
        <v>38.700000000000003</v>
      </c>
      <c r="O42">
        <v>31.19</v>
      </c>
      <c r="P42">
        <v>36.14</v>
      </c>
    </row>
    <row r="43" spans="1:16" x14ac:dyDescent="0.2">
      <c r="A43" s="4" t="s">
        <v>236</v>
      </c>
      <c r="B43" s="4" t="s">
        <v>19</v>
      </c>
      <c r="C43" s="4" t="s">
        <v>17</v>
      </c>
      <c r="D43" s="4">
        <v>7.7</v>
      </c>
      <c r="E43" s="4">
        <v>9.43</v>
      </c>
      <c r="F43" s="4">
        <v>7.86</v>
      </c>
      <c r="G43" s="4">
        <v>11.35</v>
      </c>
      <c r="H43" s="4">
        <v>13.15</v>
      </c>
      <c r="I43" s="4">
        <v>20.399999999999999</v>
      </c>
      <c r="J43" s="4">
        <v>23.94</v>
      </c>
      <c r="K43" s="4">
        <v>12.48</v>
      </c>
      <c r="L43" s="4">
        <v>16.149999999999999</v>
      </c>
      <c r="M43" s="4">
        <v>21.74</v>
      </c>
      <c r="N43">
        <v>38.78</v>
      </c>
      <c r="O43">
        <v>18.559999999999999</v>
      </c>
      <c r="P43">
        <v>19.25</v>
      </c>
    </row>
    <row r="44" spans="1:16" x14ac:dyDescent="0.2">
      <c r="A44" s="4" t="s">
        <v>238</v>
      </c>
      <c r="B44" s="4" t="s">
        <v>19</v>
      </c>
      <c r="C44" s="4" t="s">
        <v>17</v>
      </c>
      <c r="D44" s="4">
        <v>19.079999999999998</v>
      </c>
      <c r="E44" s="4">
        <v>15.76</v>
      </c>
      <c r="F44" s="4">
        <v>13.39</v>
      </c>
      <c r="G44" s="4">
        <v>13.24</v>
      </c>
      <c r="H44" s="4">
        <v>18.559999999999999</v>
      </c>
      <c r="I44" s="4">
        <v>13.05</v>
      </c>
      <c r="J44" s="4">
        <v>14.71</v>
      </c>
      <c r="K44" s="4">
        <v>16.57</v>
      </c>
      <c r="L44" s="4">
        <v>18.62</v>
      </c>
      <c r="M44" s="4">
        <v>20.170000000000002</v>
      </c>
      <c r="N44">
        <v>32.270000000000003</v>
      </c>
      <c r="O44">
        <v>18.690000000000001</v>
      </c>
      <c r="P44">
        <v>15.14</v>
      </c>
    </row>
    <row r="45" spans="1:16" x14ac:dyDescent="0.2">
      <c r="A45" s="4" t="s">
        <v>240</v>
      </c>
      <c r="B45" s="4" t="s">
        <v>19</v>
      </c>
      <c r="C45" s="4" t="s">
        <v>17</v>
      </c>
      <c r="D45" s="4">
        <v>11.59</v>
      </c>
      <c r="E45" s="4">
        <v>12.75</v>
      </c>
      <c r="F45" s="4">
        <v>8.0399999999999991</v>
      </c>
      <c r="G45" s="4">
        <v>10.220000000000001</v>
      </c>
      <c r="H45" s="4">
        <v>16.89</v>
      </c>
      <c r="I45" s="4">
        <v>19.05</v>
      </c>
      <c r="J45" s="4">
        <v>27.98</v>
      </c>
      <c r="K45" s="4">
        <v>15.94</v>
      </c>
      <c r="L45" s="4">
        <v>21.77</v>
      </c>
      <c r="M45" s="4">
        <v>57.38</v>
      </c>
      <c r="N45">
        <v>83.6</v>
      </c>
      <c r="O45">
        <v>22.86</v>
      </c>
      <c r="P45">
        <v>29.93</v>
      </c>
    </row>
    <row r="46" spans="1:16" x14ac:dyDescent="0.2">
      <c r="A46" s="4" t="s">
        <v>242</v>
      </c>
      <c r="B46" s="4" t="s">
        <v>19</v>
      </c>
      <c r="C46" s="4" t="s">
        <v>17</v>
      </c>
      <c r="D46" s="4">
        <v>10.23</v>
      </c>
      <c r="E46" s="4">
        <v>10.07</v>
      </c>
      <c r="F46" s="4">
        <v>13.32</v>
      </c>
      <c r="G46" s="4">
        <v>5.28</v>
      </c>
      <c r="H46" s="4">
        <v>8.93</v>
      </c>
      <c r="I46" s="4">
        <v>10.98</v>
      </c>
      <c r="J46" s="4">
        <v>17.190000000000001</v>
      </c>
      <c r="K46" s="4">
        <v>8.73</v>
      </c>
      <c r="L46" s="4">
        <v>9.64</v>
      </c>
      <c r="M46" s="4">
        <v>50.49</v>
      </c>
      <c r="N46">
        <v>18.38</v>
      </c>
      <c r="O46">
        <v>10.92</v>
      </c>
      <c r="P46">
        <v>15.4</v>
      </c>
    </row>
    <row r="47" spans="1:16" x14ac:dyDescent="0.2">
      <c r="A47" s="4" t="s">
        <v>244</v>
      </c>
      <c r="B47" s="4" t="s">
        <v>19</v>
      </c>
      <c r="C47" s="4" t="s">
        <v>17</v>
      </c>
      <c r="D47" s="4">
        <v>8.51</v>
      </c>
      <c r="E47" s="4">
        <v>11.74</v>
      </c>
      <c r="F47" s="4">
        <v>10.95</v>
      </c>
      <c r="G47" s="4">
        <v>14.41</v>
      </c>
      <c r="H47" s="4">
        <v>16.14</v>
      </c>
      <c r="I47" s="4">
        <v>12.73</v>
      </c>
      <c r="J47" s="4">
        <v>12.21</v>
      </c>
      <c r="K47" s="4">
        <v>13.38</v>
      </c>
      <c r="L47" s="4">
        <v>14.47</v>
      </c>
      <c r="M47" s="4">
        <v>11.16</v>
      </c>
      <c r="N47">
        <v>17.309999999999999</v>
      </c>
      <c r="O47">
        <v>11.36</v>
      </c>
      <c r="P47">
        <v>7.52</v>
      </c>
    </row>
    <row r="48" spans="1:16" x14ac:dyDescent="0.2">
      <c r="A48" s="4" t="s">
        <v>246</v>
      </c>
      <c r="B48" s="4" t="s">
        <v>19</v>
      </c>
      <c r="C48" s="4" t="s">
        <v>17</v>
      </c>
      <c r="D48" s="4">
        <v>21.16</v>
      </c>
      <c r="E48" s="4">
        <v>32.78</v>
      </c>
      <c r="F48" s="4">
        <v>6.28</v>
      </c>
      <c r="G48" s="4">
        <v>12.22</v>
      </c>
      <c r="H48" s="4">
        <v>20.399999999999999</v>
      </c>
      <c r="I48" s="4">
        <v>24.76</v>
      </c>
      <c r="J48" s="4">
        <v>34.549999999999997</v>
      </c>
      <c r="K48" s="4">
        <v>20.38</v>
      </c>
      <c r="L48" s="4">
        <v>29.18</v>
      </c>
      <c r="M48" s="4">
        <v>60.5</v>
      </c>
      <c r="N48">
        <v>126.74</v>
      </c>
      <c r="O48">
        <v>31.02</v>
      </c>
      <c r="P48">
        <v>37.69</v>
      </c>
    </row>
    <row r="49" spans="1:16" x14ac:dyDescent="0.2">
      <c r="A49" s="4" t="s">
        <v>248</v>
      </c>
      <c r="B49" s="4" t="s">
        <v>19</v>
      </c>
      <c r="C49" s="4" t="s">
        <v>17</v>
      </c>
      <c r="D49" s="4"/>
      <c r="E49" s="4"/>
      <c r="F49" s="4">
        <v>596.79</v>
      </c>
      <c r="G49" s="4">
        <v>15.31</v>
      </c>
      <c r="H49" s="4">
        <v>187.04</v>
      </c>
      <c r="I49" s="4">
        <v>11.71</v>
      </c>
      <c r="J49" s="4">
        <v>52.93</v>
      </c>
      <c r="K49" s="4">
        <v>71.430000000000007</v>
      </c>
      <c r="L49" s="4">
        <v>27.39</v>
      </c>
      <c r="M49" s="4">
        <v>17.05</v>
      </c>
      <c r="N49">
        <v>45.09</v>
      </c>
      <c r="O49">
        <v>12.29</v>
      </c>
      <c r="P49">
        <v>19.14</v>
      </c>
    </row>
    <row r="50" spans="1:16" x14ac:dyDescent="0.2">
      <c r="A50" s="4" t="s">
        <v>250</v>
      </c>
      <c r="B50" s="4" t="s">
        <v>19</v>
      </c>
      <c r="C50" s="4" t="s">
        <v>17</v>
      </c>
      <c r="D50" s="4">
        <v>11.6</v>
      </c>
      <c r="E50" s="4">
        <v>14.57</v>
      </c>
      <c r="F50" s="4">
        <v>10.96</v>
      </c>
      <c r="G50" s="4">
        <v>12.9</v>
      </c>
      <c r="H50" s="4">
        <v>15.07</v>
      </c>
      <c r="I50" s="4">
        <v>15.3</v>
      </c>
      <c r="J50" s="4">
        <v>15.31</v>
      </c>
      <c r="K50" s="4">
        <v>22.8</v>
      </c>
      <c r="L50" s="4">
        <v>13.68</v>
      </c>
      <c r="M50" s="4">
        <v>23.25</v>
      </c>
      <c r="N50">
        <v>21.29</v>
      </c>
      <c r="O50">
        <v>20.399999999999999</v>
      </c>
      <c r="P50">
        <v>17.29</v>
      </c>
    </row>
    <row r="51" spans="1:16" x14ac:dyDescent="0.2">
      <c r="A51" s="4" t="s">
        <v>252</v>
      </c>
      <c r="B51" s="4" t="s">
        <v>19</v>
      </c>
      <c r="C51" s="4" t="s">
        <v>17</v>
      </c>
      <c r="D51" s="4">
        <v>18.82</v>
      </c>
      <c r="E51" s="4">
        <v>21.04</v>
      </c>
      <c r="F51" s="4">
        <v>10.87</v>
      </c>
      <c r="G51" s="4">
        <v>16.84</v>
      </c>
      <c r="H51" s="4">
        <v>24.3</v>
      </c>
      <c r="I51" s="4">
        <v>27.41</v>
      </c>
      <c r="J51" s="4">
        <v>21.1</v>
      </c>
      <c r="K51" s="4">
        <v>19.57</v>
      </c>
      <c r="L51" s="4">
        <v>36.22</v>
      </c>
      <c r="M51" s="4">
        <v>29.82</v>
      </c>
      <c r="N51">
        <v>23.6</v>
      </c>
      <c r="O51">
        <v>31.48</v>
      </c>
      <c r="P51">
        <v>21.98</v>
      </c>
    </row>
    <row r="52" spans="1:16" x14ac:dyDescent="0.2">
      <c r="A52" s="4" t="s">
        <v>254</v>
      </c>
      <c r="B52" s="4" t="s">
        <v>19</v>
      </c>
      <c r="C52" s="4" t="s">
        <v>17</v>
      </c>
      <c r="D52" s="4">
        <v>23.28</v>
      </c>
      <c r="E52" s="4">
        <v>20.25</v>
      </c>
      <c r="F52" s="4">
        <v>31.9</v>
      </c>
      <c r="G52" s="4">
        <v>16.79</v>
      </c>
      <c r="H52" s="4">
        <v>22.21</v>
      </c>
      <c r="I52" s="4">
        <v>20.68</v>
      </c>
      <c r="J52" s="4">
        <v>14.77</v>
      </c>
      <c r="K52" s="4">
        <v>25.95</v>
      </c>
      <c r="L52" s="4">
        <v>52.37</v>
      </c>
      <c r="M52" s="4">
        <v>31.37</v>
      </c>
      <c r="N52">
        <v>29.34</v>
      </c>
      <c r="O52">
        <v>22.81</v>
      </c>
      <c r="P52">
        <v>23.46</v>
      </c>
    </row>
    <row r="53" spans="1:16" x14ac:dyDescent="0.2">
      <c r="A53" s="4" t="s">
        <v>256</v>
      </c>
      <c r="B53" s="4" t="s">
        <v>19</v>
      </c>
      <c r="C53" s="4" t="s">
        <v>17</v>
      </c>
      <c r="D53" s="4">
        <v>12.36</v>
      </c>
      <c r="E53" s="4"/>
      <c r="F53" s="4">
        <v>16.61</v>
      </c>
      <c r="G53" s="4">
        <v>20.079999999999998</v>
      </c>
      <c r="H53" s="4">
        <v>23.33</v>
      </c>
      <c r="I53" s="4">
        <v>26.32</v>
      </c>
      <c r="J53" s="4">
        <v>18.98</v>
      </c>
      <c r="K53" s="4">
        <v>25.9</v>
      </c>
      <c r="L53" s="4">
        <v>40.79</v>
      </c>
      <c r="M53" s="4">
        <v>27.57</v>
      </c>
      <c r="N53">
        <v>24.55</v>
      </c>
      <c r="O53">
        <v>19.77</v>
      </c>
      <c r="P53">
        <v>19.38</v>
      </c>
    </row>
    <row r="54" spans="1:16" x14ac:dyDescent="0.2">
      <c r="A54" s="4" t="s">
        <v>258</v>
      </c>
      <c r="B54" s="4" t="s">
        <v>19</v>
      </c>
      <c r="C54" s="4" t="s">
        <v>17</v>
      </c>
      <c r="D54" s="4">
        <v>11.44</v>
      </c>
      <c r="E54" s="4">
        <v>5.5</v>
      </c>
      <c r="F54" s="4">
        <v>9.6</v>
      </c>
      <c r="G54" s="4">
        <v>12.64</v>
      </c>
      <c r="H54" s="4">
        <v>11.48</v>
      </c>
      <c r="I54" s="4">
        <v>41.61</v>
      </c>
      <c r="J54" s="4">
        <v>98.69</v>
      </c>
      <c r="K54" s="4">
        <v>9.64</v>
      </c>
      <c r="L54" s="4">
        <v>49.99</v>
      </c>
      <c r="M54" s="4">
        <v>56.04</v>
      </c>
      <c r="N54">
        <v>20.28</v>
      </c>
      <c r="P54">
        <v>15.57</v>
      </c>
    </row>
    <row r="55" spans="1:16" x14ac:dyDescent="0.2">
      <c r="A55" s="4" t="s">
        <v>260</v>
      </c>
      <c r="B55" s="4" t="s">
        <v>19</v>
      </c>
      <c r="C55" s="4" t="s">
        <v>17</v>
      </c>
      <c r="D55" s="4">
        <v>14.08</v>
      </c>
      <c r="E55" s="4">
        <v>23.3</v>
      </c>
      <c r="F55" s="4">
        <v>5.05</v>
      </c>
      <c r="G55" s="4">
        <v>19.34</v>
      </c>
      <c r="H55" s="4">
        <v>50.24</v>
      </c>
      <c r="I55" s="4">
        <v>38.82</v>
      </c>
      <c r="J55" s="4">
        <v>19.43</v>
      </c>
      <c r="K55" s="4">
        <v>24.23</v>
      </c>
      <c r="L55" s="4">
        <v>14.73</v>
      </c>
      <c r="M55" s="4">
        <v>18.059999999999999</v>
      </c>
      <c r="N55">
        <v>21.44</v>
      </c>
      <c r="O55">
        <v>24.27</v>
      </c>
      <c r="P55">
        <v>26.17</v>
      </c>
    </row>
    <row r="56" spans="1:16" x14ac:dyDescent="0.2">
      <c r="A56" s="4" t="s">
        <v>262</v>
      </c>
      <c r="B56" s="4" t="s">
        <v>19</v>
      </c>
      <c r="C56" s="4" t="s">
        <v>17</v>
      </c>
      <c r="D56" s="4">
        <v>18.399999999999999</v>
      </c>
      <c r="E56" s="4">
        <v>16.239999999999998</v>
      </c>
      <c r="F56" s="4">
        <v>16.8</v>
      </c>
      <c r="G56" s="4">
        <v>24.4</v>
      </c>
      <c r="H56" s="4">
        <v>23.35</v>
      </c>
      <c r="I56" s="4">
        <v>37.619999999999997</v>
      </c>
      <c r="J56" s="4">
        <v>34.39</v>
      </c>
      <c r="K56" s="4">
        <v>27.28</v>
      </c>
      <c r="L56" s="4">
        <v>27.79</v>
      </c>
      <c r="M56" s="4">
        <v>36.42</v>
      </c>
      <c r="N56">
        <v>37.89</v>
      </c>
      <c r="O56">
        <v>20.52</v>
      </c>
      <c r="P56">
        <v>19.84</v>
      </c>
    </row>
    <row r="57" spans="1:16" x14ac:dyDescent="0.2">
      <c r="A57" s="4" t="s">
        <v>264</v>
      </c>
      <c r="B57" s="4" t="s">
        <v>19</v>
      </c>
      <c r="C57" s="4" t="s">
        <v>17</v>
      </c>
      <c r="D57" s="4">
        <v>21.22</v>
      </c>
      <c r="E57" s="4">
        <v>18.82</v>
      </c>
      <c r="F57" s="4">
        <v>20.45</v>
      </c>
      <c r="G57" s="4">
        <v>37.159999999999997</v>
      </c>
      <c r="H57" s="4">
        <v>31.13</v>
      </c>
      <c r="I57" s="4">
        <v>41.03</v>
      </c>
      <c r="J57" s="4">
        <v>44.92</v>
      </c>
      <c r="K57" s="4">
        <v>28.37</v>
      </c>
      <c r="L57" s="4">
        <v>30.7</v>
      </c>
      <c r="M57" s="4">
        <v>32.29</v>
      </c>
      <c r="N57">
        <v>36.07</v>
      </c>
      <c r="O57">
        <v>19.7</v>
      </c>
      <c r="P57">
        <v>26.35</v>
      </c>
    </row>
    <row r="58" spans="1:16" x14ac:dyDescent="0.2">
      <c r="A58" s="4" t="s">
        <v>266</v>
      </c>
      <c r="B58" s="4" t="s">
        <v>19</v>
      </c>
      <c r="C58" s="4" t="s">
        <v>17</v>
      </c>
      <c r="D58" s="4">
        <v>14.8</v>
      </c>
      <c r="E58" s="4">
        <v>12.79</v>
      </c>
      <c r="F58" s="4">
        <v>12.62</v>
      </c>
      <c r="G58" s="4">
        <v>14.92</v>
      </c>
      <c r="H58" s="4">
        <v>15.01</v>
      </c>
      <c r="I58" s="4">
        <v>35.04</v>
      </c>
      <c r="J58" s="4">
        <v>27.52</v>
      </c>
      <c r="K58" s="4">
        <v>26.4</v>
      </c>
      <c r="L58" s="4">
        <v>25.5</v>
      </c>
      <c r="M58" s="4">
        <v>40.25</v>
      </c>
      <c r="N58">
        <v>40.32</v>
      </c>
      <c r="O58">
        <v>21.3</v>
      </c>
      <c r="P58">
        <v>14.47</v>
      </c>
    </row>
    <row r="59" spans="1:16" x14ac:dyDescent="0.2">
      <c r="A59" s="4" t="s">
        <v>268</v>
      </c>
      <c r="B59" s="4" t="s">
        <v>19</v>
      </c>
      <c r="C59" s="4" t="s">
        <v>17</v>
      </c>
      <c r="D59" s="4">
        <v>10.7</v>
      </c>
      <c r="E59" s="4">
        <v>15.36</v>
      </c>
      <c r="F59" s="4">
        <v>13.76</v>
      </c>
      <c r="G59" s="4">
        <v>13.58</v>
      </c>
      <c r="H59" s="4">
        <v>18.93</v>
      </c>
      <c r="I59" s="4">
        <v>21.65</v>
      </c>
      <c r="J59" s="4">
        <v>25.96</v>
      </c>
      <c r="K59" s="4">
        <v>40.75</v>
      </c>
      <c r="L59" s="4">
        <v>57.73</v>
      </c>
      <c r="M59" s="4">
        <v>33.479999999999997</v>
      </c>
      <c r="N59">
        <v>59.48</v>
      </c>
      <c r="O59">
        <v>49.71</v>
      </c>
      <c r="P59">
        <v>40.81</v>
      </c>
    </row>
    <row r="60" spans="1:16" x14ac:dyDescent="0.2">
      <c r="A60" s="4" t="s">
        <v>270</v>
      </c>
      <c r="B60" s="4" t="s">
        <v>19</v>
      </c>
      <c r="C60" s="4" t="s">
        <v>17</v>
      </c>
      <c r="D60" s="4">
        <v>8.2200000000000006</v>
      </c>
      <c r="E60" s="4">
        <v>13.95</v>
      </c>
      <c r="F60" s="4">
        <v>11.63</v>
      </c>
      <c r="G60" s="4">
        <v>10.32</v>
      </c>
      <c r="H60" s="4">
        <v>17.37</v>
      </c>
      <c r="I60" s="4">
        <v>20.51</v>
      </c>
      <c r="J60" s="4">
        <v>27.68</v>
      </c>
      <c r="K60" s="4">
        <v>40.96</v>
      </c>
      <c r="L60" s="4">
        <v>152.77000000000001</v>
      </c>
      <c r="M60" s="4">
        <v>34.19</v>
      </c>
      <c r="N60">
        <v>93.64</v>
      </c>
      <c r="O60">
        <v>84.88</v>
      </c>
      <c r="P60">
        <v>57.29</v>
      </c>
    </row>
    <row r="61" spans="1:16" x14ac:dyDescent="0.2">
      <c r="A61" s="4" t="s">
        <v>272</v>
      </c>
      <c r="B61" s="4" t="s">
        <v>19</v>
      </c>
      <c r="C61" s="4" t="s">
        <v>17</v>
      </c>
      <c r="D61" s="4">
        <v>13.5</v>
      </c>
      <c r="E61" s="4">
        <v>16.82</v>
      </c>
      <c r="F61" s="4">
        <v>15.9</v>
      </c>
      <c r="G61" s="4">
        <v>17.27</v>
      </c>
      <c r="H61" s="4">
        <v>20.53</v>
      </c>
      <c r="I61" s="4">
        <v>22.95</v>
      </c>
      <c r="J61" s="4">
        <v>24.44</v>
      </c>
      <c r="K61" s="4">
        <v>40.590000000000003</v>
      </c>
      <c r="L61" s="4">
        <v>37.840000000000003</v>
      </c>
      <c r="M61" s="4">
        <v>32.89</v>
      </c>
      <c r="N61">
        <v>46.27</v>
      </c>
      <c r="O61">
        <v>31.07</v>
      </c>
      <c r="P61">
        <v>23.98</v>
      </c>
    </row>
    <row r="62" spans="1:16" x14ac:dyDescent="0.2">
      <c r="A62" s="4" t="s">
        <v>274</v>
      </c>
      <c r="B62" s="4" t="s">
        <v>19</v>
      </c>
      <c r="C62" s="4" t="s">
        <v>17</v>
      </c>
      <c r="D62" s="4">
        <v>11.86</v>
      </c>
      <c r="E62" s="4">
        <v>12.62</v>
      </c>
      <c r="F62" s="4">
        <v>22.41</v>
      </c>
      <c r="G62" s="4">
        <v>22.55</v>
      </c>
      <c r="H62" s="4"/>
      <c r="I62" s="4"/>
      <c r="J62" s="4">
        <v>3.45</v>
      </c>
      <c r="K62" s="4">
        <v>6.67</v>
      </c>
      <c r="L62" s="4"/>
      <c r="M62" s="4">
        <v>14.22</v>
      </c>
      <c r="N62">
        <v>21.87</v>
      </c>
      <c r="O62">
        <v>21.15</v>
      </c>
      <c r="P62">
        <v>25.31</v>
      </c>
    </row>
    <row r="63" spans="1:16" x14ac:dyDescent="0.2">
      <c r="A63" s="4" t="s">
        <v>276</v>
      </c>
      <c r="B63" s="4" t="s">
        <v>19</v>
      </c>
      <c r="C63" s="4" t="s">
        <v>17</v>
      </c>
      <c r="D63" s="4">
        <v>11.35</v>
      </c>
      <c r="E63" s="4">
        <v>12.24</v>
      </c>
      <c r="F63" s="4">
        <v>22.7</v>
      </c>
      <c r="G63" s="4">
        <v>22.76</v>
      </c>
      <c r="H63" s="4"/>
      <c r="I63" s="4"/>
      <c r="J63" s="4">
        <v>2.0299999999999998</v>
      </c>
      <c r="K63" s="4">
        <v>5.39</v>
      </c>
      <c r="L63" s="4"/>
      <c r="M63" s="4">
        <v>12.82</v>
      </c>
      <c r="N63">
        <v>16.91</v>
      </c>
      <c r="O63">
        <v>16.850000000000001</v>
      </c>
      <c r="P63">
        <v>35.1</v>
      </c>
    </row>
    <row r="64" spans="1:16" x14ac:dyDescent="0.2">
      <c r="A64" s="4" t="s">
        <v>278</v>
      </c>
      <c r="B64" s="4" t="s">
        <v>19</v>
      </c>
      <c r="C64" s="4" t="s">
        <v>17</v>
      </c>
      <c r="D64" s="4">
        <v>23.99</v>
      </c>
      <c r="E64" s="4">
        <v>19.38</v>
      </c>
      <c r="F64" s="4">
        <v>20.100000000000001</v>
      </c>
      <c r="G64" s="4">
        <v>21.45</v>
      </c>
      <c r="H64" s="4">
        <v>70.599999999999994</v>
      </c>
      <c r="I64" s="4">
        <v>101.76</v>
      </c>
      <c r="J64" s="4">
        <v>12.99</v>
      </c>
      <c r="K64" s="4"/>
      <c r="L64" s="4"/>
      <c r="M64" s="4">
        <v>15.73</v>
      </c>
      <c r="N64">
        <v>34.21</v>
      </c>
      <c r="O64">
        <v>29.15</v>
      </c>
      <c r="P64">
        <v>17.16</v>
      </c>
    </row>
    <row r="65" spans="1:16" x14ac:dyDescent="0.2">
      <c r="A65" s="4" t="s">
        <v>280</v>
      </c>
      <c r="B65" s="4" t="s">
        <v>19</v>
      </c>
      <c r="C65" s="4" t="s">
        <v>17</v>
      </c>
      <c r="D65" s="4">
        <v>12.22</v>
      </c>
      <c r="E65" s="4">
        <v>13.6</v>
      </c>
      <c r="F65" s="4">
        <v>16.07</v>
      </c>
      <c r="G65" s="4">
        <v>15.1</v>
      </c>
      <c r="H65" s="4">
        <v>9.81</v>
      </c>
      <c r="I65" s="4">
        <v>6.78</v>
      </c>
      <c r="J65" s="4">
        <v>8.9</v>
      </c>
      <c r="K65" s="4">
        <v>10.47</v>
      </c>
      <c r="L65" s="4">
        <v>12.28</v>
      </c>
      <c r="M65" s="4">
        <v>12.89</v>
      </c>
      <c r="N65">
        <v>16.87</v>
      </c>
      <c r="O65">
        <v>11.48</v>
      </c>
      <c r="P65">
        <v>22.72</v>
      </c>
    </row>
    <row r="66" spans="1:16" x14ac:dyDescent="0.2">
      <c r="A66" s="4" t="s">
        <v>282</v>
      </c>
      <c r="B66" s="4" t="s">
        <v>19</v>
      </c>
      <c r="C66" s="4" t="s">
        <v>17</v>
      </c>
      <c r="D66" s="4">
        <v>33.17</v>
      </c>
      <c r="E66" s="4">
        <v>49.21</v>
      </c>
      <c r="F66" s="4">
        <v>14.02</v>
      </c>
      <c r="G66" s="4">
        <v>12.49</v>
      </c>
      <c r="H66" s="4">
        <v>11.1</v>
      </c>
      <c r="I66" s="4">
        <v>101.18</v>
      </c>
      <c r="J66" s="4">
        <v>33.42</v>
      </c>
      <c r="K66" s="4">
        <v>46.51</v>
      </c>
      <c r="L66" s="4">
        <v>17.350000000000001</v>
      </c>
      <c r="M66" s="4">
        <v>15.66</v>
      </c>
      <c r="N66">
        <v>19.37</v>
      </c>
      <c r="O66">
        <v>15.85</v>
      </c>
      <c r="P66">
        <v>81.69</v>
      </c>
    </row>
    <row r="67" spans="1:16" x14ac:dyDescent="0.2">
      <c r="A67" s="4" t="s">
        <v>284</v>
      </c>
      <c r="B67" s="4" t="s">
        <v>19</v>
      </c>
      <c r="C67" s="4" t="s">
        <v>17</v>
      </c>
      <c r="D67" s="4">
        <v>5.67</v>
      </c>
      <c r="E67" s="4">
        <v>3.59</v>
      </c>
      <c r="F67" s="4">
        <v>3.42</v>
      </c>
      <c r="G67" s="4">
        <v>28.22</v>
      </c>
      <c r="H67" s="4">
        <v>16.100000000000001</v>
      </c>
      <c r="I67" s="4">
        <v>33.19</v>
      </c>
      <c r="J67" s="4">
        <v>20.27</v>
      </c>
      <c r="K67" s="4">
        <v>20.69</v>
      </c>
      <c r="L67" s="4">
        <v>29.72</v>
      </c>
      <c r="M67" s="4">
        <v>31</v>
      </c>
      <c r="N67">
        <v>46.53</v>
      </c>
      <c r="O67">
        <v>18.600000000000001</v>
      </c>
      <c r="P67">
        <v>19.940000000000001</v>
      </c>
    </row>
    <row r="68" spans="1:16" x14ac:dyDescent="0.2">
      <c r="A68" s="4" t="s">
        <v>24</v>
      </c>
      <c r="B68" s="4" t="s">
        <v>19</v>
      </c>
      <c r="C68" s="4" t="s">
        <v>17</v>
      </c>
      <c r="D68" s="4">
        <v>17.170000000000002</v>
      </c>
      <c r="E68" s="4">
        <v>19.600000000000001</v>
      </c>
      <c r="F68" s="4">
        <v>20.100000000000001</v>
      </c>
      <c r="G68" s="4">
        <v>20.61</v>
      </c>
      <c r="H68" s="4">
        <v>22.67</v>
      </c>
      <c r="I68" s="4">
        <v>18.93</v>
      </c>
      <c r="J68" s="4">
        <v>20.18</v>
      </c>
      <c r="K68" s="4">
        <v>20.309999999999999</v>
      </c>
      <c r="L68" s="4">
        <v>23.89</v>
      </c>
      <c r="M68" s="4">
        <v>23.31</v>
      </c>
      <c r="N68">
        <v>27.93</v>
      </c>
      <c r="O68">
        <v>22.11</v>
      </c>
      <c r="P68">
        <v>20.66</v>
      </c>
    </row>
    <row r="69" spans="1:16" x14ac:dyDescent="0.2">
      <c r="A69" s="4" t="s">
        <v>25</v>
      </c>
      <c r="B69" s="4" t="s">
        <v>19</v>
      </c>
      <c r="C69" s="4" t="s">
        <v>17</v>
      </c>
      <c r="D69" s="4">
        <v>30.36</v>
      </c>
      <c r="E69" s="4"/>
      <c r="F69" s="4">
        <v>45.07</v>
      </c>
      <c r="G69" s="4">
        <v>48.16</v>
      </c>
      <c r="H69" s="4">
        <v>39.68</v>
      </c>
      <c r="I69" s="4">
        <v>21.99</v>
      </c>
      <c r="J69" s="4">
        <v>31.19</v>
      </c>
      <c r="K69" s="4">
        <v>50.11</v>
      </c>
      <c r="L69" s="4">
        <v>79.53</v>
      </c>
      <c r="M69" s="4">
        <v>65.22</v>
      </c>
      <c r="N69">
        <v>47.11</v>
      </c>
      <c r="O69">
        <v>58.61</v>
      </c>
      <c r="P69">
        <v>42.59</v>
      </c>
    </row>
    <row r="70" spans="1:16" x14ac:dyDescent="0.2">
      <c r="A70" s="4" t="s">
        <v>288</v>
      </c>
      <c r="B70" s="4" t="s">
        <v>19</v>
      </c>
      <c r="C70" s="4" t="s">
        <v>17</v>
      </c>
      <c r="D70" s="4">
        <v>32.57</v>
      </c>
      <c r="E70" s="4"/>
      <c r="F70" s="4">
        <v>53.46</v>
      </c>
      <c r="G70" s="4">
        <v>55.57</v>
      </c>
      <c r="H70" s="4">
        <v>30.09</v>
      </c>
      <c r="I70" s="4">
        <v>21.74</v>
      </c>
      <c r="J70" s="4">
        <v>27.87</v>
      </c>
      <c r="K70" s="4">
        <v>38.68</v>
      </c>
      <c r="L70" s="4">
        <v>100.36</v>
      </c>
      <c r="M70" s="4">
        <v>65.33</v>
      </c>
      <c r="N70">
        <v>38.58</v>
      </c>
      <c r="O70">
        <v>48.26</v>
      </c>
      <c r="P70">
        <v>30.26</v>
      </c>
    </row>
    <row r="71" spans="1:16" x14ac:dyDescent="0.2">
      <c r="A71" s="4" t="s">
        <v>290</v>
      </c>
      <c r="B71" s="4" t="s">
        <v>19</v>
      </c>
      <c r="C71" s="4" t="s">
        <v>17</v>
      </c>
      <c r="D71" s="4">
        <v>17.21</v>
      </c>
      <c r="E71" s="4">
        <v>23.72</v>
      </c>
      <c r="F71" s="4">
        <v>32</v>
      </c>
      <c r="G71" s="4">
        <v>31.02</v>
      </c>
      <c r="H71" s="4">
        <v>94</v>
      </c>
      <c r="I71" s="4">
        <v>28.99</v>
      </c>
      <c r="J71" s="4"/>
      <c r="K71" s="4"/>
      <c r="L71" s="4">
        <v>50.48</v>
      </c>
      <c r="M71" s="4">
        <v>64.75</v>
      </c>
      <c r="N71">
        <v>61.32</v>
      </c>
      <c r="O71">
        <v>67.3</v>
      </c>
      <c r="P71">
        <v>56.06</v>
      </c>
    </row>
    <row r="72" spans="1:16" x14ac:dyDescent="0.2">
      <c r="A72" s="4" t="s">
        <v>26</v>
      </c>
      <c r="B72" s="4" t="s">
        <v>19</v>
      </c>
      <c r="C72" s="4" t="s">
        <v>17</v>
      </c>
      <c r="D72" s="4">
        <v>10.06</v>
      </c>
      <c r="E72" s="4">
        <v>10.56</v>
      </c>
      <c r="F72" s="4">
        <v>9.31</v>
      </c>
      <c r="G72" s="4">
        <v>10.029999999999999</v>
      </c>
      <c r="H72" s="4">
        <v>12.08</v>
      </c>
      <c r="I72" s="4">
        <v>10.6</v>
      </c>
      <c r="J72" s="4">
        <v>9.58</v>
      </c>
      <c r="K72" s="4">
        <v>12.36</v>
      </c>
      <c r="L72" s="4">
        <v>10.39</v>
      </c>
      <c r="M72" s="4">
        <v>11.42</v>
      </c>
      <c r="N72">
        <v>14.7</v>
      </c>
      <c r="O72">
        <v>12.32</v>
      </c>
      <c r="P72">
        <v>10.97</v>
      </c>
    </row>
    <row r="73" spans="1:16" x14ac:dyDescent="0.2">
      <c r="A73" s="4" t="s">
        <v>293</v>
      </c>
      <c r="B73" s="4" t="s">
        <v>19</v>
      </c>
      <c r="C73" s="4" t="s">
        <v>17</v>
      </c>
      <c r="D73" s="4">
        <v>12.35</v>
      </c>
      <c r="E73" s="4">
        <v>12.02</v>
      </c>
      <c r="F73" s="4">
        <v>11.43</v>
      </c>
      <c r="G73" s="4">
        <v>12.97</v>
      </c>
      <c r="H73" s="4">
        <v>16.61</v>
      </c>
      <c r="I73" s="4">
        <v>12.55</v>
      </c>
      <c r="J73" s="4">
        <v>10.94</v>
      </c>
      <c r="K73" s="4">
        <v>14.73</v>
      </c>
      <c r="L73" s="4">
        <v>11.21</v>
      </c>
      <c r="M73" s="4">
        <v>12.92</v>
      </c>
      <c r="N73">
        <v>16.420000000000002</v>
      </c>
      <c r="O73">
        <v>13.72</v>
      </c>
      <c r="P73">
        <v>11.51</v>
      </c>
    </row>
    <row r="74" spans="1:16" x14ac:dyDescent="0.2">
      <c r="A74" s="4" t="s">
        <v>295</v>
      </c>
      <c r="B74" s="4" t="s">
        <v>19</v>
      </c>
      <c r="C74" s="4" t="s">
        <v>17</v>
      </c>
      <c r="D74" s="4">
        <v>7.76</v>
      </c>
      <c r="E74" s="4">
        <v>9.23</v>
      </c>
      <c r="F74" s="4">
        <v>7.5</v>
      </c>
      <c r="G74" s="4">
        <v>8.1199999999999992</v>
      </c>
      <c r="H74" s="4">
        <v>8.94</v>
      </c>
      <c r="I74" s="4">
        <v>8.17</v>
      </c>
      <c r="J74" s="4">
        <v>7.92</v>
      </c>
      <c r="K74" s="4">
        <v>9.27</v>
      </c>
      <c r="L74" s="4">
        <v>9.11</v>
      </c>
      <c r="M74" s="4">
        <v>9.4499999999999993</v>
      </c>
      <c r="N74">
        <v>12.31</v>
      </c>
      <c r="O74">
        <v>9.4499999999999993</v>
      </c>
      <c r="P74">
        <v>10.039999999999999</v>
      </c>
    </row>
    <row r="75" spans="1:16" x14ac:dyDescent="0.2">
      <c r="A75" s="4" t="s">
        <v>27</v>
      </c>
      <c r="B75" s="4" t="s">
        <v>19</v>
      </c>
      <c r="C75" s="4" t="s">
        <v>17</v>
      </c>
      <c r="D75" s="4">
        <v>17.329999999999998</v>
      </c>
      <c r="E75" s="4">
        <v>17.97</v>
      </c>
      <c r="F75" s="4">
        <v>20.170000000000002</v>
      </c>
      <c r="G75" s="4">
        <v>20.98</v>
      </c>
      <c r="H75" s="4">
        <v>22.77</v>
      </c>
      <c r="I75" s="4">
        <v>19.87</v>
      </c>
      <c r="J75" s="4">
        <v>20.97</v>
      </c>
      <c r="K75" s="4">
        <v>20.58</v>
      </c>
      <c r="L75" s="4">
        <v>26.1</v>
      </c>
      <c r="M75" s="4">
        <v>24.69</v>
      </c>
      <c r="N75">
        <v>29.97</v>
      </c>
      <c r="O75">
        <v>23.07</v>
      </c>
      <c r="P75">
        <v>21.47</v>
      </c>
    </row>
    <row r="76" spans="1:16" x14ac:dyDescent="0.2">
      <c r="A76" s="4" t="s">
        <v>298</v>
      </c>
      <c r="B76" s="4" t="s">
        <v>19</v>
      </c>
      <c r="C76" s="4" t="s">
        <v>17</v>
      </c>
      <c r="D76" s="4">
        <v>13.51</v>
      </c>
      <c r="E76" s="4">
        <v>15.94</v>
      </c>
      <c r="F76" s="4">
        <v>18.11</v>
      </c>
      <c r="G76" s="4">
        <v>30.57</v>
      </c>
      <c r="H76" s="4">
        <v>16.88</v>
      </c>
      <c r="I76" s="4">
        <v>19.46</v>
      </c>
      <c r="J76" s="4">
        <v>21.55</v>
      </c>
      <c r="K76" s="4">
        <v>17.84</v>
      </c>
      <c r="L76" s="4">
        <v>21.35</v>
      </c>
      <c r="M76" s="4">
        <v>27.18</v>
      </c>
      <c r="N76">
        <v>30.35</v>
      </c>
      <c r="O76">
        <v>30.27</v>
      </c>
      <c r="P76">
        <v>28.11</v>
      </c>
    </row>
    <row r="77" spans="1:16" x14ac:dyDescent="0.2">
      <c r="A77" s="4" t="s">
        <v>300</v>
      </c>
      <c r="B77" s="4" t="s">
        <v>19</v>
      </c>
      <c r="C77" s="4" t="s">
        <v>17</v>
      </c>
      <c r="D77" s="4">
        <v>16.52</v>
      </c>
      <c r="E77" s="4">
        <v>20.02</v>
      </c>
      <c r="F77" s="4">
        <v>23.71</v>
      </c>
      <c r="G77" s="4">
        <v>36.49</v>
      </c>
      <c r="H77" s="4">
        <v>18.88</v>
      </c>
      <c r="I77" s="4">
        <v>21.75</v>
      </c>
      <c r="J77" s="4">
        <v>24.79</v>
      </c>
      <c r="K77" s="4">
        <v>21.48</v>
      </c>
      <c r="L77" s="4">
        <v>26.76</v>
      </c>
      <c r="M77" s="4">
        <v>31.31</v>
      </c>
      <c r="N77">
        <v>30.21</v>
      </c>
      <c r="O77">
        <v>37.24</v>
      </c>
      <c r="P77">
        <v>33.82</v>
      </c>
    </row>
    <row r="78" spans="1:16" x14ac:dyDescent="0.2">
      <c r="A78" s="4" t="s">
        <v>302</v>
      </c>
      <c r="B78" s="4" t="s">
        <v>19</v>
      </c>
      <c r="C78" s="4" t="s">
        <v>17</v>
      </c>
      <c r="D78" s="4">
        <v>7.29</v>
      </c>
      <c r="E78" s="4">
        <v>9</v>
      </c>
      <c r="F78" s="4">
        <v>4.96</v>
      </c>
      <c r="G78" s="4">
        <v>13.14</v>
      </c>
      <c r="H78" s="4">
        <v>10.79</v>
      </c>
      <c r="I78" s="4">
        <v>14.14</v>
      </c>
      <c r="J78" s="4">
        <v>11.06</v>
      </c>
      <c r="K78" s="4">
        <v>8.5500000000000007</v>
      </c>
      <c r="L78" s="4">
        <v>6.95</v>
      </c>
      <c r="M78" s="4">
        <v>11.85</v>
      </c>
      <c r="N78">
        <v>33.090000000000003</v>
      </c>
      <c r="O78">
        <v>13.67</v>
      </c>
      <c r="P78">
        <v>12.38</v>
      </c>
    </row>
    <row r="79" spans="1:16" x14ac:dyDescent="0.2">
      <c r="A79" s="4" t="s">
        <v>28</v>
      </c>
      <c r="B79" s="4" t="s">
        <v>19</v>
      </c>
      <c r="C79" s="4" t="s">
        <v>17</v>
      </c>
      <c r="D79" s="4">
        <v>14.03</v>
      </c>
      <c r="E79" s="4">
        <v>14.45</v>
      </c>
      <c r="F79" s="4">
        <v>19.690000000000001</v>
      </c>
      <c r="G79" s="4">
        <v>20.14</v>
      </c>
      <c r="H79" s="4">
        <v>21.02</v>
      </c>
      <c r="I79" s="4">
        <v>22.69</v>
      </c>
      <c r="J79" s="4">
        <v>21.33</v>
      </c>
      <c r="K79" s="4">
        <v>21.02</v>
      </c>
      <c r="L79" s="4">
        <v>25.73</v>
      </c>
      <c r="M79" s="4">
        <v>27.18</v>
      </c>
      <c r="N79">
        <v>36.43</v>
      </c>
      <c r="O79">
        <v>26.69</v>
      </c>
      <c r="P79">
        <v>25.89</v>
      </c>
    </row>
    <row r="80" spans="1:16" x14ac:dyDescent="0.2">
      <c r="A80" s="4" t="s">
        <v>305</v>
      </c>
      <c r="B80" s="4" t="s">
        <v>19</v>
      </c>
      <c r="C80" s="4" t="s">
        <v>17</v>
      </c>
      <c r="D80" s="4">
        <v>18.37</v>
      </c>
      <c r="E80" s="4">
        <v>16.04</v>
      </c>
      <c r="F80" s="4">
        <v>20.2</v>
      </c>
      <c r="G80" s="4">
        <v>12.71</v>
      </c>
      <c r="H80" s="4">
        <v>17.36</v>
      </c>
      <c r="I80" s="4">
        <v>16.34</v>
      </c>
      <c r="J80" s="4">
        <v>27.65</v>
      </c>
      <c r="K80" s="4">
        <v>22.35</v>
      </c>
      <c r="L80" s="4">
        <v>16.8</v>
      </c>
      <c r="M80" s="4">
        <v>17.97</v>
      </c>
      <c r="N80">
        <v>41.26</v>
      </c>
      <c r="O80">
        <v>43.28</v>
      </c>
      <c r="P80">
        <v>51.45</v>
      </c>
    </row>
    <row r="81" spans="1:16" x14ac:dyDescent="0.2">
      <c r="A81" s="4" t="s">
        <v>307</v>
      </c>
      <c r="B81" s="4" t="s">
        <v>19</v>
      </c>
      <c r="C81" s="4" t="s">
        <v>17</v>
      </c>
      <c r="D81" s="4">
        <v>16.64</v>
      </c>
      <c r="E81" s="4">
        <v>19.18</v>
      </c>
      <c r="F81" s="4">
        <v>20.73</v>
      </c>
      <c r="G81" s="4">
        <v>22.64</v>
      </c>
      <c r="H81" s="4">
        <v>23.58</v>
      </c>
      <c r="I81" s="4">
        <v>24.63</v>
      </c>
      <c r="J81" s="4">
        <v>21.47</v>
      </c>
      <c r="K81" s="4">
        <v>26.14</v>
      </c>
      <c r="L81" s="4">
        <v>26.9</v>
      </c>
      <c r="M81" s="4">
        <v>26.05</v>
      </c>
      <c r="N81">
        <v>32.4</v>
      </c>
      <c r="O81">
        <v>27.86</v>
      </c>
      <c r="P81">
        <v>24.56</v>
      </c>
    </row>
    <row r="82" spans="1:16" x14ac:dyDescent="0.2">
      <c r="A82" s="4" t="s">
        <v>309</v>
      </c>
      <c r="B82" s="4" t="s">
        <v>19</v>
      </c>
      <c r="C82" s="4" t="s">
        <v>17</v>
      </c>
      <c r="D82" s="4">
        <v>7.52</v>
      </c>
      <c r="E82" s="4">
        <v>5.96</v>
      </c>
      <c r="F82" s="4">
        <v>16.8</v>
      </c>
      <c r="G82" s="4">
        <v>14.39</v>
      </c>
      <c r="H82" s="4">
        <v>13.7</v>
      </c>
      <c r="I82" s="4">
        <v>17.36</v>
      </c>
      <c r="J82" s="4">
        <v>19.670000000000002</v>
      </c>
      <c r="K82" s="4">
        <v>10.25</v>
      </c>
      <c r="L82" s="4">
        <v>22.79</v>
      </c>
      <c r="M82" s="4">
        <v>36.22</v>
      </c>
      <c r="N82">
        <v>62.22</v>
      </c>
      <c r="O82">
        <v>17.96</v>
      </c>
      <c r="P82">
        <v>24.69</v>
      </c>
    </row>
    <row r="83" spans="1:16" x14ac:dyDescent="0.2">
      <c r="A83" s="4" t="s">
        <v>311</v>
      </c>
      <c r="B83" s="4" t="s">
        <v>19</v>
      </c>
      <c r="C83" s="4" t="s">
        <v>17</v>
      </c>
      <c r="D83" s="4">
        <v>6.67</v>
      </c>
      <c r="E83" s="4">
        <v>4.54</v>
      </c>
      <c r="F83" s="4">
        <v>19.5</v>
      </c>
      <c r="G83" s="4">
        <v>15.19</v>
      </c>
      <c r="H83" s="4">
        <v>14.56</v>
      </c>
      <c r="I83" s="4">
        <v>18.82</v>
      </c>
      <c r="J83" s="4">
        <v>17.36</v>
      </c>
      <c r="K83" s="4">
        <v>7.52</v>
      </c>
      <c r="L83" s="4">
        <v>27.76</v>
      </c>
      <c r="M83" s="4">
        <v>46.68</v>
      </c>
      <c r="N83">
        <v>610.55999999999995</v>
      </c>
      <c r="O83">
        <v>22.05</v>
      </c>
      <c r="P83">
        <v>30.52</v>
      </c>
    </row>
    <row r="84" spans="1:16" x14ac:dyDescent="0.2">
      <c r="A84" s="4" t="s">
        <v>313</v>
      </c>
      <c r="B84" s="4" t="s">
        <v>19</v>
      </c>
      <c r="C84" s="4" t="s">
        <v>17</v>
      </c>
      <c r="D84" s="4">
        <v>13.25</v>
      </c>
      <c r="E84" s="4">
        <v>16.98</v>
      </c>
      <c r="F84" s="4">
        <v>13.22</v>
      </c>
      <c r="G84" s="4">
        <v>11.59</v>
      </c>
      <c r="H84" s="4">
        <v>11.23</v>
      </c>
      <c r="I84" s="4">
        <v>11.64</v>
      </c>
      <c r="J84" s="4">
        <v>15.71</v>
      </c>
      <c r="K84" s="4">
        <v>12.91</v>
      </c>
      <c r="L84" s="4">
        <v>13.32</v>
      </c>
      <c r="M84" s="4">
        <v>16.22</v>
      </c>
      <c r="N84">
        <v>169.89</v>
      </c>
      <c r="O84">
        <v>23.15</v>
      </c>
      <c r="P84">
        <v>10.74</v>
      </c>
    </row>
    <row r="85" spans="1:16" x14ac:dyDescent="0.2">
      <c r="A85" s="4" t="s">
        <v>315</v>
      </c>
      <c r="B85" s="4" t="s">
        <v>19</v>
      </c>
      <c r="C85" s="4" t="s">
        <v>17</v>
      </c>
      <c r="D85" s="4">
        <v>4.62</v>
      </c>
      <c r="E85" s="4">
        <v>1.67</v>
      </c>
      <c r="F85" s="4">
        <v>62.5</v>
      </c>
      <c r="G85" s="4">
        <v>17.2</v>
      </c>
      <c r="H85" s="4">
        <v>13.99</v>
      </c>
      <c r="I85" s="4">
        <v>27.12</v>
      </c>
      <c r="J85" s="4">
        <v>16.41</v>
      </c>
      <c r="K85" s="4">
        <v>19.8</v>
      </c>
      <c r="L85" s="4">
        <v>59.82</v>
      </c>
      <c r="M85" s="4"/>
      <c r="O85">
        <v>26.34</v>
      </c>
      <c r="P85">
        <v>110.24</v>
      </c>
    </row>
    <row r="86" spans="1:16" x14ac:dyDescent="0.2">
      <c r="A86" s="4" t="s">
        <v>317</v>
      </c>
      <c r="B86" s="4" t="s">
        <v>19</v>
      </c>
      <c r="C86" s="4" t="s">
        <v>17</v>
      </c>
      <c r="D86" s="4">
        <v>6.54</v>
      </c>
      <c r="E86" s="4">
        <v>8.8800000000000008</v>
      </c>
      <c r="F86" s="4">
        <v>8.82</v>
      </c>
      <c r="G86" s="4">
        <v>17.72</v>
      </c>
      <c r="H86" s="4">
        <v>24.1</v>
      </c>
      <c r="I86" s="4">
        <v>26.77</v>
      </c>
      <c r="J86" s="4">
        <v>20.38</v>
      </c>
      <c r="K86" s="4">
        <v>3.71</v>
      </c>
      <c r="L86" s="4">
        <v>28.93</v>
      </c>
      <c r="M86" s="4">
        <v>20.329999999999998</v>
      </c>
      <c r="N86">
        <v>25.25</v>
      </c>
      <c r="O86">
        <v>19.03</v>
      </c>
      <c r="P86">
        <v>37.44</v>
      </c>
    </row>
    <row r="87" spans="1:16" x14ac:dyDescent="0.2">
      <c r="A87" s="4" t="s">
        <v>319</v>
      </c>
      <c r="B87" s="4" t="s">
        <v>19</v>
      </c>
      <c r="C87" s="4" t="s">
        <v>17</v>
      </c>
      <c r="D87" s="4">
        <v>10.27</v>
      </c>
      <c r="E87" s="4">
        <v>11.57</v>
      </c>
      <c r="F87" s="4">
        <v>11.71</v>
      </c>
      <c r="G87" s="4">
        <v>13.17</v>
      </c>
      <c r="H87" s="4">
        <v>12.42</v>
      </c>
      <c r="I87" s="4">
        <v>15.58</v>
      </c>
      <c r="J87" s="4">
        <v>22.43</v>
      </c>
      <c r="K87" s="4">
        <v>16.940000000000001</v>
      </c>
      <c r="L87" s="4">
        <v>19.260000000000002</v>
      </c>
      <c r="M87" s="4">
        <v>31.84</v>
      </c>
      <c r="N87">
        <v>23.28</v>
      </c>
      <c r="O87">
        <v>14.14</v>
      </c>
      <c r="P87">
        <v>20.51</v>
      </c>
    </row>
    <row r="88" spans="1:16" x14ac:dyDescent="0.2">
      <c r="A88" s="4" t="s">
        <v>321</v>
      </c>
      <c r="B88" s="4" t="s">
        <v>19</v>
      </c>
      <c r="C88" s="4" t="s">
        <v>17</v>
      </c>
      <c r="D88" s="4">
        <v>8.09</v>
      </c>
      <c r="E88" s="4">
        <v>11.68</v>
      </c>
      <c r="F88" s="4">
        <v>12.16</v>
      </c>
      <c r="G88" s="4">
        <v>12.04</v>
      </c>
      <c r="H88" s="4">
        <v>11.84</v>
      </c>
      <c r="I88" s="4">
        <v>11.81</v>
      </c>
      <c r="J88" s="4">
        <v>12.51</v>
      </c>
      <c r="K88" s="4">
        <v>14.51</v>
      </c>
      <c r="L88" s="4">
        <v>17.16</v>
      </c>
      <c r="M88" s="4">
        <v>19.670000000000002</v>
      </c>
      <c r="N88">
        <v>19.91</v>
      </c>
      <c r="O88">
        <v>11.58</v>
      </c>
      <c r="P88">
        <v>22.17</v>
      </c>
    </row>
    <row r="89" spans="1:16" x14ac:dyDescent="0.2">
      <c r="A89" s="4" t="s">
        <v>323</v>
      </c>
      <c r="B89" s="4" t="s">
        <v>19</v>
      </c>
      <c r="C89" s="4" t="s">
        <v>17</v>
      </c>
      <c r="D89" s="4">
        <v>14.82</v>
      </c>
      <c r="E89" s="4">
        <v>11.43</v>
      </c>
      <c r="F89" s="4">
        <v>11.05</v>
      </c>
      <c r="G89" s="4">
        <v>14.44</v>
      </c>
      <c r="H89" s="4">
        <v>13.02</v>
      </c>
      <c r="I89" s="4">
        <v>19.739999999999998</v>
      </c>
      <c r="J89" s="4">
        <v>32.32</v>
      </c>
      <c r="K89" s="4">
        <v>19.899999999999999</v>
      </c>
      <c r="L89" s="4">
        <v>21.26</v>
      </c>
      <c r="M89" s="4">
        <v>39.01</v>
      </c>
      <c r="N89">
        <v>26.2</v>
      </c>
      <c r="O89">
        <v>18.760000000000002</v>
      </c>
      <c r="P89">
        <v>18.329999999999998</v>
      </c>
    </row>
    <row r="90" spans="1:16" x14ac:dyDescent="0.2">
      <c r="A90" s="4" t="s">
        <v>29</v>
      </c>
      <c r="B90" s="4" t="s">
        <v>19</v>
      </c>
      <c r="C90" s="4" t="s">
        <v>17</v>
      </c>
      <c r="D90" s="4">
        <v>15.34</v>
      </c>
      <c r="E90" s="4">
        <v>48.36</v>
      </c>
      <c r="F90" s="4">
        <v>16.260000000000002</v>
      </c>
      <c r="G90" s="4">
        <v>15.27</v>
      </c>
      <c r="H90" s="4">
        <v>18.010000000000002</v>
      </c>
      <c r="I90" s="4">
        <v>24.24</v>
      </c>
      <c r="J90" s="4">
        <v>27.02</v>
      </c>
      <c r="K90" s="4">
        <v>23.53</v>
      </c>
      <c r="L90" s="4">
        <v>27.05</v>
      </c>
      <c r="M90" s="4">
        <v>28.38</v>
      </c>
      <c r="N90">
        <v>27.76</v>
      </c>
      <c r="O90">
        <v>12.54</v>
      </c>
      <c r="P90">
        <v>13.32</v>
      </c>
    </row>
    <row r="91" spans="1:16" x14ac:dyDescent="0.2">
      <c r="A91" s="4" t="s">
        <v>326</v>
      </c>
      <c r="B91" s="4" t="s">
        <v>19</v>
      </c>
      <c r="C91" s="4" t="s">
        <v>17</v>
      </c>
      <c r="D91" s="4">
        <v>18.04</v>
      </c>
      <c r="E91" s="4">
        <v>23.8</v>
      </c>
      <c r="F91" s="4">
        <v>16.86</v>
      </c>
      <c r="G91" s="4">
        <v>21.64</v>
      </c>
      <c r="H91" s="4">
        <v>14.92</v>
      </c>
      <c r="I91" s="4">
        <v>13.77</v>
      </c>
      <c r="J91" s="4">
        <v>24.37</v>
      </c>
      <c r="K91" s="4">
        <v>23.14</v>
      </c>
      <c r="L91" s="4">
        <v>21.05</v>
      </c>
      <c r="M91" s="4">
        <v>26.9</v>
      </c>
      <c r="N91">
        <v>29.01</v>
      </c>
      <c r="O91">
        <v>17.86</v>
      </c>
      <c r="P91">
        <v>17.59</v>
      </c>
    </row>
    <row r="92" spans="1:16" x14ac:dyDescent="0.2">
      <c r="A92" s="4" t="s">
        <v>328</v>
      </c>
      <c r="B92" s="4" t="s">
        <v>19</v>
      </c>
      <c r="C92" s="4" t="s">
        <v>17</v>
      </c>
      <c r="D92" s="4">
        <v>14.68</v>
      </c>
      <c r="E92" s="4"/>
      <c r="F92" s="4">
        <v>0</v>
      </c>
      <c r="G92" s="4">
        <v>0</v>
      </c>
      <c r="H92" s="4">
        <v>1.44</v>
      </c>
      <c r="I92" s="4">
        <v>0</v>
      </c>
      <c r="J92" s="4">
        <v>20.67</v>
      </c>
      <c r="K92" s="4">
        <v>24.65</v>
      </c>
      <c r="L92" s="4">
        <v>0.37</v>
      </c>
      <c r="M92" s="4">
        <v>2.48</v>
      </c>
      <c r="N92">
        <v>0</v>
      </c>
      <c r="O92">
        <v>0</v>
      </c>
      <c r="P92">
        <v>3.57</v>
      </c>
    </row>
    <row r="93" spans="1:16" x14ac:dyDescent="0.2">
      <c r="A93" s="4" t="s">
        <v>330</v>
      </c>
      <c r="B93" s="4" t="s">
        <v>19</v>
      </c>
      <c r="C93" s="4" t="s">
        <v>17</v>
      </c>
      <c r="D93" s="4">
        <v>27.53</v>
      </c>
      <c r="E93" s="4">
        <v>36.5</v>
      </c>
      <c r="F93" s="4">
        <v>21.83</v>
      </c>
      <c r="G93" s="4">
        <v>22.36</v>
      </c>
      <c r="H93" s="4">
        <v>17.010000000000002</v>
      </c>
      <c r="I93" s="4">
        <v>29.07</v>
      </c>
      <c r="J93" s="4">
        <v>37.020000000000003</v>
      </c>
      <c r="K93" s="4">
        <v>26.84</v>
      </c>
      <c r="L93" s="4">
        <v>33.409999999999997</v>
      </c>
      <c r="M93" s="4">
        <v>35.659999999999997</v>
      </c>
      <c r="N93">
        <v>414.65</v>
      </c>
      <c r="O93">
        <v>23.19</v>
      </c>
      <c r="P93">
        <v>20.47</v>
      </c>
    </row>
    <row r="94" spans="1:16" x14ac:dyDescent="0.2">
      <c r="A94" s="4" t="s">
        <v>332</v>
      </c>
      <c r="B94" s="4" t="s">
        <v>19</v>
      </c>
      <c r="C94" s="4" t="s">
        <v>17</v>
      </c>
      <c r="D94" s="4">
        <v>15.84</v>
      </c>
      <c r="E94" s="4">
        <v>18.559999999999999</v>
      </c>
      <c r="F94" s="4">
        <v>14.81</v>
      </c>
      <c r="G94" s="4">
        <v>21.02</v>
      </c>
      <c r="H94" s="4">
        <v>13.17</v>
      </c>
      <c r="I94" s="4">
        <v>13.53</v>
      </c>
      <c r="J94" s="4">
        <v>14.17</v>
      </c>
      <c r="K94" s="4">
        <v>20.47</v>
      </c>
      <c r="L94" s="4">
        <v>16.59</v>
      </c>
      <c r="M94" s="4">
        <v>19.68</v>
      </c>
      <c r="N94">
        <v>16.12</v>
      </c>
      <c r="O94">
        <v>15.07</v>
      </c>
      <c r="P94">
        <v>16.68</v>
      </c>
    </row>
    <row r="95" spans="1:16" x14ac:dyDescent="0.2">
      <c r="A95" s="4" t="s">
        <v>334</v>
      </c>
      <c r="B95" s="4" t="s">
        <v>19</v>
      </c>
      <c r="C95" s="4" t="s">
        <v>17</v>
      </c>
      <c r="D95" s="4">
        <v>11.25</v>
      </c>
      <c r="E95" s="4"/>
      <c r="F95" s="4">
        <v>19.09</v>
      </c>
      <c r="G95" s="4">
        <v>9.2799999999999994</v>
      </c>
      <c r="H95" s="4">
        <v>10.130000000000001</v>
      </c>
      <c r="I95" s="4">
        <v>56.73</v>
      </c>
      <c r="J95" s="4">
        <v>37.380000000000003</v>
      </c>
      <c r="K95" s="4">
        <v>23.77</v>
      </c>
      <c r="L95" s="4">
        <v>13.05</v>
      </c>
      <c r="M95" s="4">
        <v>8.6199999999999992</v>
      </c>
      <c r="N95">
        <v>11.15</v>
      </c>
      <c r="O95">
        <v>6.68</v>
      </c>
      <c r="P95">
        <v>9.3699999999999992</v>
      </c>
    </row>
    <row r="96" spans="1:16" x14ac:dyDescent="0.2">
      <c r="A96" s="4" t="s">
        <v>336</v>
      </c>
      <c r="B96" s="4" t="s">
        <v>19</v>
      </c>
      <c r="C96" s="4" t="s">
        <v>17</v>
      </c>
      <c r="D96" s="4">
        <v>11.65</v>
      </c>
      <c r="E96" s="4">
        <v>1.44</v>
      </c>
      <c r="F96" s="4">
        <v>0.19</v>
      </c>
      <c r="G96" s="4">
        <v>0.25</v>
      </c>
      <c r="H96" s="4">
        <v>1.02</v>
      </c>
      <c r="I96" s="4">
        <v>4</v>
      </c>
      <c r="J96" s="4">
        <v>3.22</v>
      </c>
      <c r="K96" s="4">
        <v>2.64</v>
      </c>
      <c r="L96" s="4">
        <v>5.12</v>
      </c>
      <c r="M96" s="4">
        <v>1.81</v>
      </c>
      <c r="N96">
        <v>2.75</v>
      </c>
      <c r="O96">
        <v>0.33</v>
      </c>
      <c r="P96">
        <v>11.19</v>
      </c>
    </row>
    <row r="97" spans="1:16" x14ac:dyDescent="0.2">
      <c r="A97" s="4" t="s">
        <v>338</v>
      </c>
      <c r="B97" s="4" t="s">
        <v>19</v>
      </c>
      <c r="C97" s="4" t="s">
        <v>17</v>
      </c>
      <c r="D97" s="4">
        <v>19.21</v>
      </c>
      <c r="E97" s="4">
        <v>24.3</v>
      </c>
      <c r="F97" s="4">
        <v>22.55</v>
      </c>
      <c r="G97" s="4">
        <v>19.72</v>
      </c>
      <c r="H97" s="4">
        <v>25.18</v>
      </c>
      <c r="I97" s="4">
        <v>33.5</v>
      </c>
      <c r="J97" s="4">
        <v>34.19</v>
      </c>
      <c r="K97" s="4">
        <v>34.880000000000003</v>
      </c>
      <c r="L97" s="4">
        <v>37.979999999999997</v>
      </c>
      <c r="M97" s="4">
        <v>39.950000000000003</v>
      </c>
      <c r="N97">
        <v>36.5</v>
      </c>
      <c r="O97">
        <v>28.88</v>
      </c>
      <c r="P97">
        <v>25.95</v>
      </c>
    </row>
    <row r="98" spans="1:16" x14ac:dyDescent="0.2">
      <c r="A98" s="4" t="s">
        <v>30</v>
      </c>
      <c r="B98" s="4" t="s">
        <v>19</v>
      </c>
      <c r="C98" s="4" t="s">
        <v>17</v>
      </c>
      <c r="D98" s="4">
        <v>6.39</v>
      </c>
      <c r="E98" s="4">
        <v>10.87</v>
      </c>
      <c r="F98" s="4">
        <v>12.93</v>
      </c>
      <c r="G98" s="4">
        <v>20.51</v>
      </c>
      <c r="H98" s="4">
        <v>22.53</v>
      </c>
      <c r="I98" s="4">
        <v>23.51</v>
      </c>
      <c r="J98" s="4">
        <v>25.88</v>
      </c>
      <c r="K98" s="4">
        <v>26.51</v>
      </c>
      <c r="L98" s="4">
        <v>27.06</v>
      </c>
      <c r="M98" s="4">
        <v>19.68</v>
      </c>
      <c r="N98">
        <v>82.67</v>
      </c>
      <c r="O98">
        <v>18.579999999999998</v>
      </c>
      <c r="P98">
        <v>8.77</v>
      </c>
    </row>
    <row r="99" spans="1:16" x14ac:dyDescent="0.2">
      <c r="A99" s="4" t="s">
        <v>341</v>
      </c>
      <c r="B99" s="4" t="s">
        <v>19</v>
      </c>
      <c r="C99" s="4" t="s">
        <v>17</v>
      </c>
      <c r="D99" s="4">
        <v>4.6500000000000004</v>
      </c>
      <c r="E99" s="4">
        <v>10.73</v>
      </c>
      <c r="F99" s="4">
        <v>12.9</v>
      </c>
      <c r="G99" s="4">
        <v>13.37</v>
      </c>
      <c r="H99" s="4">
        <v>25.3</v>
      </c>
      <c r="I99" s="4">
        <v>23.6</v>
      </c>
      <c r="J99" s="4">
        <v>27.47</v>
      </c>
      <c r="K99" s="4">
        <v>38.479999999999997</v>
      </c>
      <c r="L99" s="4">
        <v>22.44</v>
      </c>
      <c r="M99" s="4">
        <v>16.059999999999999</v>
      </c>
      <c r="O99">
        <v>7.2</v>
      </c>
      <c r="P99">
        <v>3.72</v>
      </c>
    </row>
    <row r="100" spans="1:16" x14ac:dyDescent="0.2">
      <c r="A100" s="4" t="s">
        <v>343</v>
      </c>
      <c r="B100" s="4" t="s">
        <v>19</v>
      </c>
      <c r="C100" s="4" t="s">
        <v>17</v>
      </c>
      <c r="D100" s="4">
        <v>8.93</v>
      </c>
      <c r="E100" s="4">
        <v>10.98</v>
      </c>
      <c r="F100" s="4">
        <v>12.95</v>
      </c>
      <c r="G100" s="4">
        <v>26.57</v>
      </c>
      <c r="H100" s="4">
        <v>21.73</v>
      </c>
      <c r="I100" s="4">
        <v>23.48</v>
      </c>
      <c r="J100" s="4">
        <v>25.46</v>
      </c>
      <c r="K100" s="4">
        <v>24.54</v>
      </c>
      <c r="L100" s="4">
        <v>28.1</v>
      </c>
      <c r="M100" s="4">
        <v>20.7</v>
      </c>
      <c r="N100">
        <v>54.98</v>
      </c>
      <c r="O100">
        <v>36.56</v>
      </c>
      <c r="P100">
        <v>14.6</v>
      </c>
    </row>
    <row r="101" spans="1:16" x14ac:dyDescent="0.2">
      <c r="A101" s="4" t="s">
        <v>31</v>
      </c>
      <c r="B101" s="4" t="s">
        <v>19</v>
      </c>
      <c r="C101" s="4" t="s">
        <v>17</v>
      </c>
      <c r="D101" s="4">
        <v>24.41</v>
      </c>
      <c r="E101" s="4">
        <v>21.57</v>
      </c>
      <c r="F101" s="4">
        <v>28.87</v>
      </c>
      <c r="G101" s="4">
        <v>26.54</v>
      </c>
      <c r="H101" s="4">
        <v>37.94</v>
      </c>
      <c r="I101" s="4">
        <v>19.649999999999999</v>
      </c>
      <c r="J101" s="4">
        <v>25.46</v>
      </c>
      <c r="K101" s="4">
        <v>27.68</v>
      </c>
      <c r="L101" s="4">
        <v>31.72</v>
      </c>
      <c r="M101" s="4">
        <v>28.81</v>
      </c>
      <c r="N101">
        <v>35.24</v>
      </c>
      <c r="O101">
        <v>32.44</v>
      </c>
      <c r="P101">
        <v>32.03</v>
      </c>
    </row>
    <row r="102" spans="1:16" x14ac:dyDescent="0.2">
      <c r="A102" s="4" t="s">
        <v>346</v>
      </c>
      <c r="B102" s="4" t="s">
        <v>19</v>
      </c>
      <c r="C102" s="4" t="s">
        <v>17</v>
      </c>
      <c r="D102" s="4">
        <v>16</v>
      </c>
      <c r="E102" s="4">
        <v>10.92</v>
      </c>
      <c r="F102" s="4">
        <v>25.05</v>
      </c>
      <c r="G102" s="4">
        <v>25.55</v>
      </c>
      <c r="H102" s="4">
        <v>35.11</v>
      </c>
      <c r="I102" s="4">
        <v>34.57</v>
      </c>
      <c r="J102" s="4">
        <v>17.38</v>
      </c>
      <c r="K102" s="4">
        <v>23.76</v>
      </c>
      <c r="L102" s="4">
        <v>24.88</v>
      </c>
      <c r="M102" s="4">
        <v>24.05</v>
      </c>
      <c r="N102">
        <v>33.58</v>
      </c>
      <c r="O102">
        <v>45.28</v>
      </c>
      <c r="P102">
        <v>29.38</v>
      </c>
    </row>
    <row r="103" spans="1:16" x14ac:dyDescent="0.2">
      <c r="A103" s="4" t="s">
        <v>348</v>
      </c>
      <c r="B103" s="4" t="s">
        <v>19</v>
      </c>
      <c r="C103" s="4" t="s">
        <v>17</v>
      </c>
      <c r="D103" s="4">
        <v>16.39</v>
      </c>
      <c r="E103" s="4">
        <v>18.23</v>
      </c>
      <c r="F103" s="4">
        <v>15.68</v>
      </c>
      <c r="G103" s="4">
        <v>26.51</v>
      </c>
      <c r="H103" s="4">
        <v>24.27</v>
      </c>
      <c r="I103" s="4">
        <v>17.100000000000001</v>
      </c>
      <c r="J103" s="4">
        <v>23.45</v>
      </c>
      <c r="K103" s="4">
        <v>29.4</v>
      </c>
      <c r="L103" s="4">
        <v>29.48</v>
      </c>
      <c r="M103" s="4">
        <v>35.19</v>
      </c>
      <c r="N103">
        <v>22.78</v>
      </c>
      <c r="O103">
        <v>13.46</v>
      </c>
      <c r="P103">
        <v>15.46</v>
      </c>
    </row>
    <row r="104" spans="1:16" x14ac:dyDescent="0.2">
      <c r="A104" s="4" t="s">
        <v>350</v>
      </c>
      <c r="B104" s="4" t="s">
        <v>19</v>
      </c>
      <c r="C104" s="4" t="s">
        <v>17</v>
      </c>
      <c r="D104" s="4">
        <v>15.86</v>
      </c>
      <c r="E104" s="4">
        <v>9.09</v>
      </c>
      <c r="F104" s="4">
        <v>27.09</v>
      </c>
      <c r="G104" s="4">
        <v>25.35</v>
      </c>
      <c r="H104" s="4">
        <v>37.04</v>
      </c>
      <c r="I104" s="4">
        <v>38.31</v>
      </c>
      <c r="J104" s="4">
        <v>16.23</v>
      </c>
      <c r="K104" s="4">
        <v>22.82</v>
      </c>
      <c r="L104" s="4">
        <v>24.11</v>
      </c>
      <c r="M104" s="4">
        <v>22.64</v>
      </c>
      <c r="N104">
        <v>34.89</v>
      </c>
      <c r="O104">
        <v>47.56</v>
      </c>
      <c r="P104">
        <v>31.19</v>
      </c>
    </row>
    <row r="105" spans="1:16" x14ac:dyDescent="0.2">
      <c r="A105" s="4" t="s">
        <v>352</v>
      </c>
      <c r="B105" s="4" t="s">
        <v>19</v>
      </c>
      <c r="C105" s="4" t="s">
        <v>17</v>
      </c>
      <c r="D105" s="4">
        <v>16.66</v>
      </c>
      <c r="E105" s="4">
        <v>17.760000000000002</v>
      </c>
      <c r="F105" s="4">
        <v>13.79</v>
      </c>
      <c r="G105" s="4">
        <v>10.14</v>
      </c>
      <c r="H105" s="4">
        <v>17.899999999999999</v>
      </c>
      <c r="I105" s="4">
        <v>16.14</v>
      </c>
      <c r="J105" s="4">
        <v>21.99</v>
      </c>
      <c r="K105" s="4">
        <v>21.44</v>
      </c>
      <c r="L105" s="4">
        <v>73.66</v>
      </c>
      <c r="M105" s="4">
        <v>14.96</v>
      </c>
      <c r="N105">
        <v>15.45</v>
      </c>
      <c r="O105">
        <v>15.85</v>
      </c>
      <c r="P105">
        <v>6.86</v>
      </c>
    </row>
    <row r="106" spans="1:16" x14ac:dyDescent="0.2">
      <c r="A106" s="4" t="s">
        <v>354</v>
      </c>
      <c r="B106" s="4" t="s">
        <v>19</v>
      </c>
      <c r="C106" s="4" t="s">
        <v>17</v>
      </c>
      <c r="D106" s="4">
        <v>11.5</v>
      </c>
      <c r="E106" s="4">
        <v>13.21</v>
      </c>
      <c r="F106" s="4">
        <v>12.51</v>
      </c>
      <c r="G106" s="4">
        <v>28.66</v>
      </c>
      <c r="H106" s="4">
        <v>31.22</v>
      </c>
      <c r="I106" s="4">
        <v>23.51</v>
      </c>
      <c r="J106" s="4">
        <v>33.94</v>
      </c>
      <c r="K106" s="4">
        <v>18.239999999999998</v>
      </c>
      <c r="L106" s="4">
        <v>77.09</v>
      </c>
      <c r="M106" s="4">
        <v>15.92</v>
      </c>
      <c r="O106">
        <v>14.15</v>
      </c>
      <c r="P106">
        <v>46.57</v>
      </c>
    </row>
    <row r="107" spans="1:16" x14ac:dyDescent="0.2">
      <c r="A107" s="4" t="s">
        <v>356</v>
      </c>
      <c r="B107" s="4" t="s">
        <v>19</v>
      </c>
      <c r="C107" s="4" t="s">
        <v>17</v>
      </c>
      <c r="D107" s="4">
        <v>42.73</v>
      </c>
      <c r="E107" s="4">
        <v>37.729999999999997</v>
      </c>
      <c r="F107" s="4">
        <v>58.48</v>
      </c>
      <c r="G107" s="4">
        <v>80.72</v>
      </c>
      <c r="H107" s="4">
        <v>257.02999999999997</v>
      </c>
      <c r="I107" s="4">
        <v>39.5</v>
      </c>
      <c r="J107" s="4">
        <v>38.71</v>
      </c>
      <c r="K107" s="4">
        <v>54.76</v>
      </c>
      <c r="L107" s="4">
        <v>62.86</v>
      </c>
      <c r="M107" s="4">
        <v>61.87</v>
      </c>
      <c r="N107">
        <v>62.11</v>
      </c>
      <c r="O107">
        <v>44.8</v>
      </c>
      <c r="P107">
        <v>68.16</v>
      </c>
    </row>
    <row r="108" spans="1:16" x14ac:dyDescent="0.2">
      <c r="A108" s="4" t="s">
        <v>358</v>
      </c>
      <c r="B108" s="4" t="s">
        <v>19</v>
      </c>
      <c r="C108" s="4" t="s">
        <v>17</v>
      </c>
      <c r="D108" s="4">
        <v>12.49</v>
      </c>
      <c r="E108" s="4">
        <v>13.82</v>
      </c>
      <c r="F108" s="4">
        <v>16.059999999999999</v>
      </c>
      <c r="G108" s="4">
        <v>21.74</v>
      </c>
      <c r="H108" s="4">
        <v>22.01</v>
      </c>
      <c r="I108" s="4">
        <v>5.2</v>
      </c>
      <c r="J108" s="4">
        <v>29.29</v>
      </c>
      <c r="K108" s="4">
        <v>34.58</v>
      </c>
      <c r="L108" s="4">
        <v>24.86</v>
      </c>
      <c r="M108" s="4">
        <v>28.1</v>
      </c>
      <c r="N108">
        <v>30.66</v>
      </c>
      <c r="O108">
        <v>25.12</v>
      </c>
      <c r="P108">
        <v>48.72</v>
      </c>
    </row>
    <row r="109" spans="1:16" x14ac:dyDescent="0.2">
      <c r="A109" s="4" t="s">
        <v>360</v>
      </c>
      <c r="B109" s="4" t="s">
        <v>19</v>
      </c>
      <c r="C109" s="4" t="s">
        <v>17</v>
      </c>
      <c r="D109" s="4">
        <v>9.33</v>
      </c>
      <c r="E109" s="4">
        <v>14.6</v>
      </c>
      <c r="F109" s="4">
        <v>11.86</v>
      </c>
      <c r="G109" s="4">
        <v>4.46</v>
      </c>
      <c r="H109" s="4">
        <v>10.29</v>
      </c>
      <c r="I109" s="4">
        <v>11.84</v>
      </c>
      <c r="J109" s="4">
        <v>14.41</v>
      </c>
      <c r="K109" s="4">
        <v>8.9700000000000006</v>
      </c>
      <c r="L109" s="4">
        <v>16.059999999999999</v>
      </c>
      <c r="M109" s="4">
        <v>16.09</v>
      </c>
      <c r="N109">
        <v>19.39</v>
      </c>
      <c r="O109">
        <v>7.97</v>
      </c>
      <c r="P109">
        <v>11.09</v>
      </c>
    </row>
    <row r="110" spans="1:16" x14ac:dyDescent="0.2">
      <c r="A110" s="4" t="s">
        <v>32</v>
      </c>
      <c r="B110" s="4" t="s">
        <v>19</v>
      </c>
      <c r="C110" s="4" t="s">
        <v>17</v>
      </c>
      <c r="D110" s="4">
        <v>15.7</v>
      </c>
      <c r="E110" s="4">
        <v>16.34</v>
      </c>
      <c r="F110" s="4">
        <v>12.09</v>
      </c>
      <c r="G110" s="4">
        <v>19.559999999999999</v>
      </c>
      <c r="H110" s="4">
        <v>15.53</v>
      </c>
      <c r="I110" s="4">
        <v>10.15</v>
      </c>
      <c r="J110" s="4">
        <v>13.37</v>
      </c>
      <c r="K110" s="4">
        <v>13.42</v>
      </c>
      <c r="L110" s="4">
        <v>22.71</v>
      </c>
      <c r="M110" s="4">
        <v>17.52</v>
      </c>
      <c r="N110">
        <v>21.63</v>
      </c>
      <c r="O110">
        <v>19.04</v>
      </c>
      <c r="P110">
        <v>19.82</v>
      </c>
    </row>
    <row r="111" spans="1:16" x14ac:dyDescent="0.2">
      <c r="A111" s="4" t="s">
        <v>33</v>
      </c>
      <c r="B111" s="4" t="s">
        <v>19</v>
      </c>
      <c r="C111" s="4" t="s">
        <v>17</v>
      </c>
      <c r="D111" s="4">
        <v>19.399999999999999</v>
      </c>
      <c r="E111" s="4">
        <v>20.29</v>
      </c>
      <c r="F111" s="4">
        <v>16.59</v>
      </c>
      <c r="G111" s="4">
        <v>12.04</v>
      </c>
      <c r="H111" s="4">
        <v>23.93</v>
      </c>
      <c r="I111" s="4">
        <v>17.579999999999998</v>
      </c>
      <c r="J111" s="4">
        <v>19.52</v>
      </c>
      <c r="K111" s="4">
        <v>21.07</v>
      </c>
      <c r="L111" s="4">
        <v>25.76</v>
      </c>
      <c r="M111" s="4">
        <v>22.38</v>
      </c>
      <c r="N111">
        <v>22.3</v>
      </c>
      <c r="O111">
        <v>18.8</v>
      </c>
      <c r="P111">
        <v>21.53</v>
      </c>
    </row>
    <row r="112" spans="1:16" x14ac:dyDescent="0.2">
      <c r="A112" s="4" t="s">
        <v>364</v>
      </c>
      <c r="B112" s="4" t="s">
        <v>19</v>
      </c>
      <c r="C112" s="4" t="s">
        <v>17</v>
      </c>
      <c r="D112" s="4">
        <v>17.59</v>
      </c>
      <c r="E112" s="4">
        <v>14.72</v>
      </c>
      <c r="F112" s="4">
        <v>12.87</v>
      </c>
      <c r="G112" s="4">
        <v>10.15</v>
      </c>
      <c r="H112" s="4">
        <v>26.6</v>
      </c>
      <c r="I112" s="4">
        <v>17.88</v>
      </c>
      <c r="J112" s="4">
        <v>20.9</v>
      </c>
      <c r="K112" s="4">
        <v>20.87</v>
      </c>
      <c r="L112" s="4">
        <v>24.58</v>
      </c>
      <c r="M112" s="4">
        <v>22.38</v>
      </c>
      <c r="N112">
        <v>18.600000000000001</v>
      </c>
      <c r="O112">
        <v>20.41</v>
      </c>
      <c r="P112">
        <v>25</v>
      </c>
    </row>
    <row r="113" spans="1:16" x14ac:dyDescent="0.2">
      <c r="A113" s="4" t="s">
        <v>366</v>
      </c>
      <c r="B113" s="4" t="s">
        <v>19</v>
      </c>
      <c r="C113" s="4" t="s">
        <v>17</v>
      </c>
      <c r="D113" s="4">
        <v>30.67</v>
      </c>
      <c r="E113" s="4">
        <v>26.94</v>
      </c>
      <c r="F113" s="4">
        <v>34.43</v>
      </c>
      <c r="G113" s="4">
        <v>28.24</v>
      </c>
      <c r="H113" s="4">
        <v>33.97</v>
      </c>
      <c r="I113" s="4">
        <v>33.39</v>
      </c>
      <c r="J113" s="4">
        <v>29.01</v>
      </c>
      <c r="K113" s="4">
        <v>35.909999999999997</v>
      </c>
      <c r="L113" s="4">
        <v>28.7</v>
      </c>
      <c r="M113" s="4">
        <v>28.6</v>
      </c>
      <c r="N113">
        <v>21.98</v>
      </c>
      <c r="O113">
        <v>23.47</v>
      </c>
      <c r="P113">
        <v>31.63</v>
      </c>
    </row>
    <row r="114" spans="1:16" x14ac:dyDescent="0.2">
      <c r="A114" s="4" t="s">
        <v>368</v>
      </c>
      <c r="B114" s="4" t="s">
        <v>19</v>
      </c>
      <c r="C114" s="4" t="s">
        <v>17</v>
      </c>
      <c r="D114" s="4">
        <v>22.39</v>
      </c>
      <c r="E114" s="4">
        <v>14.91</v>
      </c>
      <c r="F114" s="4">
        <v>8.68</v>
      </c>
      <c r="G114" s="4">
        <v>19.82</v>
      </c>
      <c r="H114" s="4">
        <v>12.5</v>
      </c>
      <c r="I114" s="4">
        <v>20.87</v>
      </c>
      <c r="J114" s="4">
        <v>20.18</v>
      </c>
      <c r="K114" s="4">
        <v>23.52</v>
      </c>
      <c r="L114" s="4">
        <v>27.73</v>
      </c>
      <c r="M114" s="4">
        <v>26.91</v>
      </c>
      <c r="N114">
        <v>29.74</v>
      </c>
      <c r="O114">
        <v>21.89</v>
      </c>
      <c r="P114">
        <v>22.1</v>
      </c>
    </row>
    <row r="115" spans="1:16" x14ac:dyDescent="0.2">
      <c r="A115" s="4" t="s">
        <v>370</v>
      </c>
      <c r="B115" s="4" t="s">
        <v>19</v>
      </c>
      <c r="C115" s="4" t="s">
        <v>17</v>
      </c>
      <c r="D115" s="4">
        <v>8.23</v>
      </c>
      <c r="E115" s="4">
        <v>10.029999999999999</v>
      </c>
      <c r="F115" s="4">
        <v>9.89</v>
      </c>
      <c r="G115" s="4">
        <v>4.34</v>
      </c>
      <c r="H115" s="4">
        <v>36.25</v>
      </c>
      <c r="I115" s="4">
        <v>9.1300000000000008</v>
      </c>
      <c r="J115" s="4">
        <v>17.78</v>
      </c>
      <c r="K115" s="4">
        <v>14.52</v>
      </c>
      <c r="L115" s="4">
        <v>21.71</v>
      </c>
      <c r="M115" s="4">
        <v>18.149999999999999</v>
      </c>
      <c r="N115">
        <v>14.08</v>
      </c>
      <c r="O115">
        <v>19.399999999999999</v>
      </c>
      <c r="P115">
        <v>25.35</v>
      </c>
    </row>
    <row r="116" spans="1:16" x14ac:dyDescent="0.2">
      <c r="A116" s="4" t="s">
        <v>372</v>
      </c>
      <c r="B116" s="4" t="s">
        <v>19</v>
      </c>
      <c r="C116" s="4" t="s">
        <v>17</v>
      </c>
      <c r="D116" s="4">
        <v>21.91</v>
      </c>
      <c r="E116" s="4">
        <v>22.82</v>
      </c>
      <c r="F116" s="4">
        <v>17.93</v>
      </c>
      <c r="G116" s="4">
        <v>12.46</v>
      </c>
      <c r="H116" s="4">
        <v>24.25</v>
      </c>
      <c r="I116" s="4">
        <v>17.13</v>
      </c>
      <c r="J116" s="4">
        <v>18.75</v>
      </c>
      <c r="K116" s="4">
        <v>21.49</v>
      </c>
      <c r="L116" s="4">
        <v>29.46</v>
      </c>
      <c r="M116" s="4">
        <v>23.48</v>
      </c>
      <c r="N116">
        <v>31.22</v>
      </c>
      <c r="O116">
        <v>19.28</v>
      </c>
      <c r="P116">
        <v>18.829999999999998</v>
      </c>
    </row>
    <row r="117" spans="1:16" x14ac:dyDescent="0.2">
      <c r="A117" s="4" t="s">
        <v>374</v>
      </c>
      <c r="B117" s="4" t="s">
        <v>19</v>
      </c>
      <c r="C117" s="4" t="s">
        <v>17</v>
      </c>
      <c r="D117" s="4">
        <v>5.09</v>
      </c>
      <c r="E117" s="4">
        <v>35.270000000000003</v>
      </c>
      <c r="F117" s="4">
        <v>23.19</v>
      </c>
      <c r="G117" s="4">
        <v>26.91</v>
      </c>
      <c r="H117" s="4">
        <v>4.8499999999999996</v>
      </c>
      <c r="I117" s="4">
        <v>18.62</v>
      </c>
      <c r="J117" s="4">
        <v>15.99</v>
      </c>
      <c r="K117" s="4">
        <v>19.23</v>
      </c>
      <c r="L117" s="4">
        <v>14.55</v>
      </c>
      <c r="M117" s="4">
        <v>15.7</v>
      </c>
      <c r="N117">
        <v>12.37</v>
      </c>
      <c r="O117">
        <v>10.92</v>
      </c>
      <c r="P117">
        <v>16.14</v>
      </c>
    </row>
    <row r="118" spans="1:16" x14ac:dyDescent="0.2">
      <c r="A118" s="4" t="s">
        <v>34</v>
      </c>
      <c r="B118" s="4" t="s">
        <v>19</v>
      </c>
      <c r="C118" s="4" t="s">
        <v>17</v>
      </c>
      <c r="D118" s="4">
        <v>21.87</v>
      </c>
      <c r="E118" s="4">
        <v>19.850000000000001</v>
      </c>
      <c r="F118" s="4">
        <v>23.26</v>
      </c>
      <c r="G118" s="4">
        <v>32.44</v>
      </c>
      <c r="H118" s="4">
        <v>22.69</v>
      </c>
      <c r="I118" s="4">
        <v>29.74</v>
      </c>
      <c r="J118" s="4">
        <v>32.97</v>
      </c>
      <c r="K118" s="4">
        <v>28.57</v>
      </c>
      <c r="L118" s="4">
        <v>31.7</v>
      </c>
      <c r="M118" s="4">
        <v>28.3</v>
      </c>
      <c r="N118">
        <v>36.28</v>
      </c>
      <c r="O118">
        <v>19.920000000000002</v>
      </c>
      <c r="P118">
        <v>23.29</v>
      </c>
    </row>
    <row r="119" spans="1:16" x14ac:dyDescent="0.2">
      <c r="A119" s="4" t="s">
        <v>377</v>
      </c>
      <c r="B119" s="4" t="s">
        <v>19</v>
      </c>
      <c r="C119" s="4" t="s">
        <v>17</v>
      </c>
      <c r="D119" s="4">
        <v>10.79</v>
      </c>
      <c r="E119" s="4">
        <v>13.16</v>
      </c>
      <c r="F119" s="4">
        <v>12.19</v>
      </c>
      <c r="G119" s="4">
        <v>31.91</v>
      </c>
      <c r="H119" s="4">
        <v>17.93</v>
      </c>
      <c r="I119" s="4">
        <v>16.5</v>
      </c>
      <c r="J119" s="4">
        <v>14.2</v>
      </c>
      <c r="K119" s="4">
        <v>16.09</v>
      </c>
      <c r="L119" s="4">
        <v>11.01</v>
      </c>
      <c r="M119" s="4">
        <v>15.76</v>
      </c>
      <c r="N119">
        <v>49.89</v>
      </c>
      <c r="O119">
        <v>12.68</v>
      </c>
      <c r="P119">
        <v>24.1</v>
      </c>
    </row>
    <row r="120" spans="1:16" x14ac:dyDescent="0.2">
      <c r="A120" s="4" t="s">
        <v>379</v>
      </c>
      <c r="B120" s="4" t="s">
        <v>19</v>
      </c>
      <c r="C120" s="4" t="s">
        <v>17</v>
      </c>
      <c r="D120" s="4">
        <v>21.33</v>
      </c>
      <c r="E120" s="4">
        <v>18.98</v>
      </c>
      <c r="F120" s="4">
        <v>23.35</v>
      </c>
      <c r="G120" s="4">
        <v>22.38</v>
      </c>
      <c r="H120" s="4">
        <v>17.21</v>
      </c>
      <c r="I120" s="4">
        <v>26.83</v>
      </c>
      <c r="J120" s="4">
        <v>30.13</v>
      </c>
      <c r="K120" s="4">
        <v>25.24</v>
      </c>
      <c r="L120" s="4">
        <v>31.14</v>
      </c>
      <c r="M120" s="4">
        <v>28.32</v>
      </c>
      <c r="N120">
        <v>32.909999999999997</v>
      </c>
      <c r="O120">
        <v>18.59</v>
      </c>
      <c r="P120">
        <v>21.75</v>
      </c>
    </row>
    <row r="121" spans="1:16" x14ac:dyDescent="0.2">
      <c r="A121" s="4" t="s">
        <v>381</v>
      </c>
      <c r="B121" s="4" t="s">
        <v>19</v>
      </c>
      <c r="C121" s="4" t="s">
        <v>17</v>
      </c>
      <c r="D121" s="4">
        <v>11.07</v>
      </c>
      <c r="E121" s="4">
        <v>15.82</v>
      </c>
      <c r="F121" s="4">
        <v>12.58</v>
      </c>
      <c r="G121" s="4">
        <v>9.64</v>
      </c>
      <c r="H121" s="4">
        <v>17.399999999999999</v>
      </c>
      <c r="I121" s="4">
        <v>10.78</v>
      </c>
      <c r="J121" s="4">
        <v>14.82</v>
      </c>
      <c r="K121" s="4">
        <v>19.63</v>
      </c>
      <c r="L121" s="4">
        <v>19.440000000000001</v>
      </c>
      <c r="M121" s="4">
        <v>18.48</v>
      </c>
      <c r="N121">
        <v>27.02</v>
      </c>
      <c r="O121">
        <v>16.48</v>
      </c>
      <c r="P121">
        <v>14.68</v>
      </c>
    </row>
    <row r="122" spans="1:16" x14ac:dyDescent="0.2">
      <c r="A122" s="4" t="s">
        <v>383</v>
      </c>
      <c r="B122" s="4" t="s">
        <v>19</v>
      </c>
      <c r="C122" s="4" t="s">
        <v>17</v>
      </c>
      <c r="D122" s="4">
        <v>23.66</v>
      </c>
      <c r="E122" s="4">
        <v>30.46</v>
      </c>
      <c r="F122" s="4">
        <v>22.71</v>
      </c>
      <c r="G122" s="4">
        <v>22.04</v>
      </c>
      <c r="H122" s="4">
        <v>23.59</v>
      </c>
      <c r="I122" s="4">
        <v>23.34</v>
      </c>
      <c r="J122" s="4">
        <v>27.02</v>
      </c>
      <c r="K122" s="4">
        <v>26.84</v>
      </c>
      <c r="L122" s="4">
        <v>24.14</v>
      </c>
      <c r="M122" s="4">
        <v>29.38</v>
      </c>
      <c r="O122">
        <v>19.87</v>
      </c>
    </row>
    <row r="123" spans="1:16" x14ac:dyDescent="0.2">
      <c r="A123" s="4" t="s">
        <v>385</v>
      </c>
      <c r="B123" s="4" t="s">
        <v>19</v>
      </c>
      <c r="C123" s="4" t="s">
        <v>17</v>
      </c>
      <c r="D123" s="4">
        <v>35.33</v>
      </c>
      <c r="E123" s="4">
        <v>35.44</v>
      </c>
      <c r="F123" s="4">
        <v>42.8</v>
      </c>
      <c r="G123" s="4">
        <v>35.299999999999997</v>
      </c>
      <c r="H123" s="4">
        <v>29.16</v>
      </c>
      <c r="I123" s="4">
        <v>55.9</v>
      </c>
      <c r="J123" s="4">
        <v>51.91</v>
      </c>
      <c r="K123" s="4">
        <v>32.409999999999997</v>
      </c>
      <c r="L123" s="4">
        <v>76.38</v>
      </c>
      <c r="M123" s="4">
        <v>63.33</v>
      </c>
      <c r="N123">
        <v>38.020000000000003</v>
      </c>
      <c r="O123">
        <v>45.61</v>
      </c>
      <c r="P123">
        <v>38.58</v>
      </c>
    </row>
    <row r="124" spans="1:16" x14ac:dyDescent="0.2">
      <c r="A124" s="4" t="s">
        <v>387</v>
      </c>
      <c r="B124" s="4" t="s">
        <v>19</v>
      </c>
      <c r="C124" s="4" t="s">
        <v>17</v>
      </c>
      <c r="D124" s="4">
        <v>17.850000000000001</v>
      </c>
      <c r="E124" s="4">
        <v>13.96</v>
      </c>
      <c r="F124" s="4">
        <v>19.55</v>
      </c>
      <c r="G124" s="4">
        <v>22.55</v>
      </c>
      <c r="H124" s="4">
        <v>13.64</v>
      </c>
      <c r="I124" s="4">
        <v>18.100000000000001</v>
      </c>
      <c r="J124" s="4">
        <v>28.21</v>
      </c>
      <c r="K124" s="4">
        <v>23.51</v>
      </c>
      <c r="L124" s="4">
        <v>22.1</v>
      </c>
      <c r="M124" s="4">
        <v>19.91</v>
      </c>
      <c r="N124">
        <v>17.63</v>
      </c>
      <c r="O124">
        <v>13.5</v>
      </c>
      <c r="P124">
        <v>18.73</v>
      </c>
    </row>
    <row r="125" spans="1:16" x14ac:dyDescent="0.2">
      <c r="A125" s="4" t="s">
        <v>389</v>
      </c>
      <c r="B125" s="4" t="s">
        <v>19</v>
      </c>
      <c r="C125" s="4" t="s">
        <v>17</v>
      </c>
      <c r="D125" s="4">
        <v>40.31</v>
      </c>
      <c r="E125" s="4">
        <v>33.130000000000003</v>
      </c>
      <c r="F125" s="4">
        <v>34.700000000000003</v>
      </c>
      <c r="G125" s="4">
        <v>55.11</v>
      </c>
      <c r="H125" s="4">
        <v>37.770000000000003</v>
      </c>
      <c r="I125" s="4">
        <v>43.18</v>
      </c>
      <c r="J125" s="4">
        <v>51.25</v>
      </c>
      <c r="K125" s="4">
        <v>44.48</v>
      </c>
      <c r="L125" s="4">
        <v>47.11</v>
      </c>
      <c r="M125" s="4">
        <v>35.04</v>
      </c>
      <c r="N125">
        <v>32.5</v>
      </c>
      <c r="O125">
        <v>25.83</v>
      </c>
      <c r="P125">
        <v>24.72</v>
      </c>
    </row>
    <row r="126" spans="1:16" x14ac:dyDescent="0.2">
      <c r="A126" s="4" t="s">
        <v>35</v>
      </c>
      <c r="B126" s="4" t="s">
        <v>19</v>
      </c>
      <c r="C126" s="4" t="s">
        <v>17</v>
      </c>
      <c r="D126" s="4">
        <v>26.49</v>
      </c>
      <c r="E126" s="4">
        <v>20.03</v>
      </c>
      <c r="F126" s="4">
        <v>33.869999999999997</v>
      </c>
      <c r="G126" s="4">
        <v>22.13</v>
      </c>
      <c r="H126" s="4">
        <v>22.26</v>
      </c>
      <c r="I126" s="4">
        <v>23.73</v>
      </c>
      <c r="J126" s="4">
        <v>30.47</v>
      </c>
      <c r="K126" s="4">
        <v>30.73</v>
      </c>
      <c r="L126" s="4">
        <v>24.99</v>
      </c>
      <c r="M126" s="4">
        <v>24.05</v>
      </c>
      <c r="N126">
        <v>32.25</v>
      </c>
      <c r="O126">
        <v>21.53</v>
      </c>
      <c r="P126">
        <v>14.28</v>
      </c>
    </row>
    <row r="127" spans="1:16" x14ac:dyDescent="0.2">
      <c r="A127" s="4" t="s">
        <v>36</v>
      </c>
      <c r="B127" s="4" t="s">
        <v>19</v>
      </c>
      <c r="C127" s="4" t="s">
        <v>17</v>
      </c>
      <c r="D127" s="4">
        <v>24.77</v>
      </c>
      <c r="E127" s="4">
        <v>18.149999999999999</v>
      </c>
      <c r="F127" s="4">
        <v>25.53</v>
      </c>
      <c r="G127" s="4">
        <v>24.15</v>
      </c>
      <c r="H127" s="4">
        <v>24.94</v>
      </c>
      <c r="I127" s="4">
        <v>26.56</v>
      </c>
      <c r="J127" s="4">
        <v>23.92</v>
      </c>
      <c r="K127" s="4">
        <v>24.23</v>
      </c>
      <c r="L127" s="4">
        <v>19.91</v>
      </c>
      <c r="M127" s="4">
        <v>20.49</v>
      </c>
      <c r="N127">
        <v>36.96</v>
      </c>
      <c r="O127">
        <v>11.63</v>
      </c>
      <c r="P127">
        <v>14.1</v>
      </c>
    </row>
    <row r="128" spans="1:16" x14ac:dyDescent="0.2">
      <c r="A128" s="4" t="s">
        <v>37</v>
      </c>
      <c r="B128" s="4" t="s">
        <v>19</v>
      </c>
      <c r="C128" s="4" t="s">
        <v>17</v>
      </c>
      <c r="D128" s="4">
        <v>4.45</v>
      </c>
      <c r="E128" s="4">
        <v>5.61</v>
      </c>
      <c r="F128" s="4">
        <v>8.24</v>
      </c>
      <c r="G128" s="4">
        <v>5.42</v>
      </c>
      <c r="H128" s="4">
        <v>10</v>
      </c>
      <c r="I128" s="4">
        <v>13.95</v>
      </c>
      <c r="J128" s="4">
        <v>9.84</v>
      </c>
      <c r="K128" s="4">
        <v>11.61</v>
      </c>
      <c r="L128" s="4">
        <v>34.119999999999997</v>
      </c>
      <c r="M128" s="4">
        <v>16.350000000000001</v>
      </c>
      <c r="N128">
        <v>17.7</v>
      </c>
      <c r="O128">
        <v>12.26</v>
      </c>
      <c r="P128">
        <v>9.52</v>
      </c>
    </row>
    <row r="129" spans="1:16" x14ac:dyDescent="0.2">
      <c r="A129" s="4" t="s">
        <v>38</v>
      </c>
      <c r="B129" s="4" t="s">
        <v>19</v>
      </c>
      <c r="C129" s="4" t="s">
        <v>17</v>
      </c>
      <c r="D129" s="4">
        <v>12.23</v>
      </c>
      <c r="E129" s="4">
        <v>14.94</v>
      </c>
      <c r="F129" s="4">
        <v>12.94</v>
      </c>
      <c r="G129" s="4">
        <v>27.36</v>
      </c>
      <c r="H129" s="4">
        <v>21.8</v>
      </c>
      <c r="I129" s="4">
        <v>13.87</v>
      </c>
      <c r="J129" s="4">
        <v>12.38</v>
      </c>
      <c r="K129" s="4">
        <v>11.69</v>
      </c>
      <c r="L129" s="4">
        <v>9.44</v>
      </c>
      <c r="M129" s="4">
        <v>15.49</v>
      </c>
      <c r="N129">
        <v>10</v>
      </c>
      <c r="O129">
        <v>9.65</v>
      </c>
      <c r="P129">
        <v>5.79</v>
      </c>
    </row>
    <row r="130" spans="1:16" x14ac:dyDescent="0.2">
      <c r="A130" s="4" t="s">
        <v>39</v>
      </c>
      <c r="B130" s="4" t="s">
        <v>19</v>
      </c>
      <c r="C130" s="4" t="s">
        <v>17</v>
      </c>
      <c r="D130" s="4">
        <v>18.489999999999998</v>
      </c>
      <c r="E130" s="4">
        <v>21.12</v>
      </c>
      <c r="F130" s="4">
        <v>16.39</v>
      </c>
      <c r="G130" s="4">
        <v>22.05</v>
      </c>
      <c r="H130" s="4">
        <v>24.37</v>
      </c>
      <c r="I130" s="4">
        <v>29.51</v>
      </c>
      <c r="J130" s="4">
        <v>28.15</v>
      </c>
      <c r="K130" s="4">
        <v>26.06</v>
      </c>
      <c r="L130" s="4">
        <v>30.14</v>
      </c>
      <c r="M130" s="4">
        <v>43.76</v>
      </c>
      <c r="N130">
        <v>56.64</v>
      </c>
      <c r="O130">
        <v>26.18</v>
      </c>
      <c r="P130">
        <v>30.4</v>
      </c>
    </row>
    <row r="131" spans="1:16" x14ac:dyDescent="0.2">
      <c r="A131" s="4" t="s">
        <v>40</v>
      </c>
      <c r="B131" s="4" t="s">
        <v>19</v>
      </c>
      <c r="C131" s="4" t="s">
        <v>17</v>
      </c>
      <c r="D131" s="4">
        <v>19.13</v>
      </c>
      <c r="E131" s="4">
        <v>20.82</v>
      </c>
      <c r="F131" s="4">
        <v>19.78</v>
      </c>
      <c r="G131" s="4">
        <v>19.43</v>
      </c>
      <c r="H131" s="4">
        <v>20.12</v>
      </c>
      <c r="I131" s="4">
        <v>29.15</v>
      </c>
      <c r="J131" s="4">
        <v>21.49</v>
      </c>
      <c r="K131" s="4">
        <v>26.3</v>
      </c>
      <c r="L131" s="4">
        <v>24.66</v>
      </c>
      <c r="M131" s="4">
        <v>28.38</v>
      </c>
      <c r="N131">
        <v>31.83</v>
      </c>
      <c r="O131">
        <v>21.95</v>
      </c>
      <c r="P131">
        <v>28.81</v>
      </c>
    </row>
    <row r="132" spans="1:16" x14ac:dyDescent="0.2">
      <c r="A132" s="4" t="s">
        <v>397</v>
      </c>
      <c r="B132" s="4" t="s">
        <v>19</v>
      </c>
      <c r="C132" s="4" t="s">
        <v>17</v>
      </c>
      <c r="D132" s="4">
        <v>11.97</v>
      </c>
      <c r="E132" s="4">
        <v>13.35</v>
      </c>
      <c r="F132" s="4">
        <v>8.61</v>
      </c>
      <c r="G132" s="4">
        <v>10.67</v>
      </c>
      <c r="H132" s="4">
        <v>17.41</v>
      </c>
      <c r="I132" s="4">
        <v>18.649999999999999</v>
      </c>
      <c r="J132" s="4">
        <v>25.4</v>
      </c>
      <c r="K132" s="4">
        <v>16.91</v>
      </c>
      <c r="L132" s="4">
        <v>21.7</v>
      </c>
      <c r="M132" s="4">
        <v>51.94</v>
      </c>
      <c r="N132">
        <v>70.63</v>
      </c>
      <c r="O132">
        <v>21.95</v>
      </c>
      <c r="P132">
        <v>27.97</v>
      </c>
    </row>
    <row r="133" spans="1:16" x14ac:dyDescent="0.2">
      <c r="A133" s="4" t="s">
        <v>399</v>
      </c>
      <c r="B133" s="4" t="s">
        <v>19</v>
      </c>
      <c r="C133" s="4" t="s">
        <v>17</v>
      </c>
      <c r="D133" s="4">
        <v>15.99</v>
      </c>
      <c r="E133" s="4">
        <v>19.38</v>
      </c>
      <c r="F133" s="4">
        <v>17.09</v>
      </c>
      <c r="G133" s="4">
        <v>20.65</v>
      </c>
      <c r="H133" s="4">
        <v>24.88</v>
      </c>
      <c r="I133" s="4">
        <v>29.47</v>
      </c>
      <c r="J133" s="4">
        <v>32.799999999999997</v>
      </c>
      <c r="K133" s="4">
        <v>35.5</v>
      </c>
      <c r="L133" s="4">
        <v>39.75</v>
      </c>
      <c r="M133" s="4">
        <v>38.36</v>
      </c>
      <c r="N133">
        <v>38.97</v>
      </c>
      <c r="O133">
        <v>32.340000000000003</v>
      </c>
      <c r="P133">
        <v>30.66</v>
      </c>
    </row>
    <row r="134" spans="1:16" x14ac:dyDescent="0.2">
      <c r="A134" s="4" t="s">
        <v>401</v>
      </c>
      <c r="B134" s="4" t="s">
        <v>19</v>
      </c>
      <c r="C134" s="4" t="s">
        <v>17</v>
      </c>
      <c r="D134" s="4">
        <v>26.72</v>
      </c>
      <c r="E134" s="4">
        <v>27.99</v>
      </c>
      <c r="F134" s="4">
        <v>22.37</v>
      </c>
      <c r="G134" s="4">
        <v>48.66</v>
      </c>
      <c r="H134" s="4">
        <v>43.08</v>
      </c>
      <c r="I134" s="4">
        <v>53.64</v>
      </c>
      <c r="J134" s="4">
        <v>22.07</v>
      </c>
      <c r="K134" s="4">
        <v>31.36</v>
      </c>
      <c r="L134" s="4">
        <v>41.52</v>
      </c>
      <c r="M134" s="4">
        <v>37.729999999999997</v>
      </c>
      <c r="N134">
        <v>55.05</v>
      </c>
      <c r="O134">
        <v>26.52</v>
      </c>
      <c r="P134">
        <v>34.46</v>
      </c>
    </row>
    <row r="135" spans="1:16" x14ac:dyDescent="0.2">
      <c r="A135" s="4" t="s">
        <v>403</v>
      </c>
      <c r="B135" s="4" t="s">
        <v>19</v>
      </c>
      <c r="C135" s="4" t="s">
        <v>17</v>
      </c>
      <c r="D135" s="4">
        <v>20.64</v>
      </c>
      <c r="E135" s="4">
        <v>22.39</v>
      </c>
      <c r="F135" s="4">
        <v>28.52</v>
      </c>
      <c r="G135" s="4">
        <v>20.51</v>
      </c>
      <c r="H135" s="4">
        <v>22.01</v>
      </c>
      <c r="I135" s="4">
        <v>33.630000000000003</v>
      </c>
      <c r="J135" s="4">
        <v>24.13</v>
      </c>
      <c r="K135" s="4">
        <v>27.26</v>
      </c>
      <c r="L135" s="4">
        <v>24.67</v>
      </c>
      <c r="M135" s="4">
        <v>29.76</v>
      </c>
      <c r="N135">
        <v>31.51</v>
      </c>
      <c r="O135">
        <v>21.43</v>
      </c>
      <c r="P135">
        <v>28.99</v>
      </c>
    </row>
    <row r="136" spans="1:16" x14ac:dyDescent="0.2">
      <c r="A136" s="4" t="s">
        <v>405</v>
      </c>
      <c r="B136" s="4" t="s">
        <v>19</v>
      </c>
      <c r="C136" s="4" t="s">
        <v>17</v>
      </c>
      <c r="D136" s="4">
        <v>27.49</v>
      </c>
      <c r="E136" s="4">
        <v>29.43</v>
      </c>
      <c r="F136" s="4">
        <v>23.97</v>
      </c>
      <c r="G136" s="4">
        <v>44.83</v>
      </c>
      <c r="H136" s="4">
        <v>37.46</v>
      </c>
      <c r="I136" s="4">
        <v>34.54</v>
      </c>
      <c r="J136" s="4">
        <v>32.33</v>
      </c>
      <c r="K136" s="4">
        <v>39.35</v>
      </c>
      <c r="L136" s="4">
        <v>38.159999999999997</v>
      </c>
      <c r="M136" s="4">
        <v>42.5</v>
      </c>
      <c r="N136">
        <v>37.17</v>
      </c>
      <c r="O136">
        <v>26.81</v>
      </c>
      <c r="P136">
        <v>33.25</v>
      </c>
    </row>
    <row r="137" spans="1:16" x14ac:dyDescent="0.2">
      <c r="A137" s="4" t="s">
        <v>407</v>
      </c>
      <c r="B137" s="4" t="s">
        <v>19</v>
      </c>
      <c r="C137" s="4" t="s">
        <v>17</v>
      </c>
      <c r="D137" s="4">
        <v>12.47</v>
      </c>
      <c r="E137" s="4">
        <v>14.45</v>
      </c>
      <c r="F137" s="4">
        <v>11.37</v>
      </c>
      <c r="G137" s="4">
        <v>13.05</v>
      </c>
      <c r="H137" s="4">
        <v>19.190000000000001</v>
      </c>
      <c r="I137" s="4">
        <v>25.09</v>
      </c>
      <c r="J137" s="4">
        <v>24.16</v>
      </c>
      <c r="K137" s="4">
        <v>19.809999999999999</v>
      </c>
      <c r="L137" s="4">
        <v>26.14</v>
      </c>
      <c r="M137" s="4">
        <v>42.72</v>
      </c>
      <c r="N137">
        <v>63.29</v>
      </c>
      <c r="O137">
        <v>25.49</v>
      </c>
      <c r="P137">
        <v>28.31</v>
      </c>
    </row>
    <row r="138" spans="1:16" x14ac:dyDescent="0.2">
      <c r="A138" s="4" t="s">
        <v>409</v>
      </c>
      <c r="B138" s="4" t="s">
        <v>19</v>
      </c>
      <c r="C138" s="4" t="s">
        <v>17</v>
      </c>
      <c r="D138" s="4">
        <v>21.22</v>
      </c>
      <c r="E138" s="4">
        <v>23.05</v>
      </c>
      <c r="F138" s="4">
        <v>30.24</v>
      </c>
      <c r="G138" s="4">
        <v>21.92</v>
      </c>
      <c r="H138" s="4">
        <v>22.69</v>
      </c>
      <c r="I138" s="4">
        <v>35.82</v>
      </c>
      <c r="J138" s="4">
        <v>24.22</v>
      </c>
      <c r="K138" s="4">
        <v>25.52</v>
      </c>
      <c r="L138" s="4">
        <v>25.09</v>
      </c>
      <c r="M138" s="4">
        <v>30.61</v>
      </c>
      <c r="N138">
        <v>35.549999999999997</v>
      </c>
      <c r="O138">
        <v>22.39</v>
      </c>
      <c r="P138">
        <v>30.89</v>
      </c>
    </row>
    <row r="139" spans="1:16" x14ac:dyDescent="0.2">
      <c r="A139" s="4" t="s">
        <v>41</v>
      </c>
      <c r="B139" s="4" t="s">
        <v>19</v>
      </c>
      <c r="C139" s="4" t="s">
        <v>17</v>
      </c>
      <c r="D139" s="4">
        <v>15.27</v>
      </c>
      <c r="E139" s="4">
        <v>17.03</v>
      </c>
      <c r="F139" s="4">
        <v>13.76</v>
      </c>
      <c r="G139" s="4">
        <v>13.91</v>
      </c>
      <c r="H139" s="4">
        <v>21.1</v>
      </c>
      <c r="I139" s="4">
        <v>19.36</v>
      </c>
      <c r="J139" s="4">
        <v>26.3</v>
      </c>
      <c r="K139" s="4">
        <v>18.440000000000001</v>
      </c>
      <c r="L139" s="4">
        <v>23.12</v>
      </c>
      <c r="M139" s="4">
        <v>44.31</v>
      </c>
      <c r="N139">
        <v>65.569999999999993</v>
      </c>
      <c r="O139">
        <v>26.51</v>
      </c>
      <c r="P139">
        <v>31.18</v>
      </c>
    </row>
    <row r="140" spans="1:16" x14ac:dyDescent="0.2">
      <c r="A140" s="4" t="s">
        <v>412</v>
      </c>
      <c r="B140" s="4" t="s">
        <v>19</v>
      </c>
      <c r="C140" s="4" t="s">
        <v>17</v>
      </c>
      <c r="D140" s="4">
        <v>11.66</v>
      </c>
      <c r="E140" s="4">
        <v>13.3</v>
      </c>
      <c r="F140" s="4">
        <v>8.19</v>
      </c>
      <c r="G140" s="4">
        <v>10.32</v>
      </c>
      <c r="H140" s="4">
        <v>16.920000000000002</v>
      </c>
      <c r="I140" s="4">
        <v>19.010000000000002</v>
      </c>
      <c r="J140" s="4">
        <v>27.36</v>
      </c>
      <c r="K140" s="4">
        <v>16.13</v>
      </c>
      <c r="L140" s="4">
        <v>21.62</v>
      </c>
      <c r="M140" s="4">
        <v>56.18</v>
      </c>
      <c r="N140">
        <v>83.05</v>
      </c>
      <c r="O140">
        <v>22.85</v>
      </c>
      <c r="P140">
        <v>29.84</v>
      </c>
    </row>
    <row r="141" spans="1:16" x14ac:dyDescent="0.2">
      <c r="A141" s="4" t="s">
        <v>414</v>
      </c>
      <c r="B141" s="4" t="s">
        <v>19</v>
      </c>
      <c r="C141" s="4" t="s">
        <v>17</v>
      </c>
      <c r="D141" s="4">
        <v>24.19</v>
      </c>
      <c r="E141" s="4">
        <v>22.55</v>
      </c>
      <c r="F141" s="4">
        <v>29.58</v>
      </c>
      <c r="G141" s="4">
        <v>25.4</v>
      </c>
      <c r="H141" s="4">
        <v>35</v>
      </c>
      <c r="I141" s="4">
        <v>19.850000000000001</v>
      </c>
      <c r="J141" s="4">
        <v>24.32</v>
      </c>
      <c r="K141" s="4">
        <v>27.48</v>
      </c>
      <c r="L141" s="4">
        <v>29.06</v>
      </c>
      <c r="M141" s="4">
        <v>27.93</v>
      </c>
      <c r="N141">
        <v>34.78</v>
      </c>
      <c r="O141">
        <v>33.65</v>
      </c>
      <c r="P141">
        <v>34.74</v>
      </c>
    </row>
    <row r="142" spans="1:16" x14ac:dyDescent="0.2">
      <c r="N142" s="4"/>
    </row>
    <row r="143" spans="1:16" x14ac:dyDescent="0.2">
      <c r="N143" s="4"/>
    </row>
    <row r="144" spans="1:16" x14ac:dyDescent="0.2">
      <c r="N144" s="4"/>
    </row>
    <row r="145" spans="14:14" x14ac:dyDescent="0.2">
      <c r="N145" s="4"/>
    </row>
    <row r="146" spans="14:14" x14ac:dyDescent="0.2">
      <c r="N146" s="4"/>
    </row>
    <row r="147" spans="14:14" x14ac:dyDescent="0.2">
      <c r="N147" s="4"/>
    </row>
    <row r="148" spans="14:14" x14ac:dyDescent="0.2">
      <c r="N148" s="4"/>
    </row>
    <row r="149" spans="14:14" x14ac:dyDescent="0.2">
      <c r="N149" s="4"/>
    </row>
    <row r="150" spans="14:14" x14ac:dyDescent="0.2">
      <c r="N150" s="4"/>
    </row>
    <row r="151" spans="14:14" x14ac:dyDescent="0.2">
      <c r="N151" s="4"/>
    </row>
    <row r="152" spans="14:14" x14ac:dyDescent="0.2">
      <c r="N152" s="4"/>
    </row>
    <row r="153" spans="14:14" x14ac:dyDescent="0.2">
      <c r="N153" s="4"/>
    </row>
    <row r="154" spans="14:14" x14ac:dyDescent="0.2">
      <c r="N154" s="4"/>
    </row>
    <row r="155" spans="14:14" x14ac:dyDescent="0.2">
      <c r="N155" s="4"/>
    </row>
    <row r="156" spans="14:14" x14ac:dyDescent="0.2">
      <c r="N156" s="4"/>
    </row>
    <row r="157" spans="14:14" x14ac:dyDescent="0.2">
      <c r="N157" s="4"/>
    </row>
    <row r="158" spans="14:14" x14ac:dyDescent="0.2">
      <c r="N158" s="4"/>
    </row>
    <row r="159" spans="14:14" x14ac:dyDescent="0.2">
      <c r="N159" s="4"/>
    </row>
    <row r="160" spans="14:14" x14ac:dyDescent="0.2">
      <c r="N160" s="4"/>
    </row>
    <row r="161" spans="14:14" x14ac:dyDescent="0.2">
      <c r="N161" s="4"/>
    </row>
    <row r="162" spans="14:14" x14ac:dyDescent="0.2">
      <c r="N162" s="4"/>
    </row>
    <row r="163" spans="14:14" x14ac:dyDescent="0.2">
      <c r="N163" s="4"/>
    </row>
    <row r="164" spans="14:14" x14ac:dyDescent="0.2">
      <c r="N164" s="4"/>
    </row>
    <row r="165" spans="14:14" x14ac:dyDescent="0.2">
      <c r="N165" s="4"/>
    </row>
    <row r="166" spans="14:14" x14ac:dyDescent="0.2">
      <c r="N166" s="4"/>
    </row>
    <row r="167" spans="14:14" x14ac:dyDescent="0.2">
      <c r="N167" s="4"/>
    </row>
    <row r="168" spans="14:14" x14ac:dyDescent="0.2">
      <c r="N168" s="4"/>
    </row>
    <row r="169" spans="14:14" x14ac:dyDescent="0.2">
      <c r="N169" s="4"/>
    </row>
    <row r="170" spans="14:14" x14ac:dyDescent="0.2">
      <c r="N170" s="4"/>
    </row>
    <row r="171" spans="14:14" x14ac:dyDescent="0.2">
      <c r="N171" s="4"/>
    </row>
    <row r="172" spans="14:14" x14ac:dyDescent="0.2">
      <c r="N172" s="4"/>
    </row>
    <row r="173" spans="14:14" x14ac:dyDescent="0.2">
      <c r="N173" s="4"/>
    </row>
    <row r="174" spans="14:14" x14ac:dyDescent="0.2">
      <c r="N174" s="4"/>
    </row>
    <row r="175" spans="14:14" x14ac:dyDescent="0.2">
      <c r="N175" s="4"/>
    </row>
    <row r="176" spans="14:14" x14ac:dyDescent="0.2">
      <c r="N176" s="4"/>
    </row>
    <row r="177" spans="14:14" x14ac:dyDescent="0.2">
      <c r="N177" s="4"/>
    </row>
    <row r="178" spans="14:14" x14ac:dyDescent="0.2">
      <c r="N178" s="4"/>
    </row>
    <row r="179" spans="14:14" x14ac:dyDescent="0.2">
      <c r="N179" s="4"/>
    </row>
    <row r="180" spans="14:14" x14ac:dyDescent="0.2">
      <c r="N180" s="4"/>
    </row>
    <row r="181" spans="14:14" x14ac:dyDescent="0.2">
      <c r="N181" s="4"/>
    </row>
    <row r="182" spans="14:14" x14ac:dyDescent="0.2">
      <c r="N182" s="4"/>
    </row>
    <row r="183" spans="14:14" x14ac:dyDescent="0.2">
      <c r="N183" s="4"/>
    </row>
    <row r="184" spans="14:14" x14ac:dyDescent="0.2">
      <c r="N184" s="4"/>
    </row>
    <row r="185" spans="14:14" x14ac:dyDescent="0.2">
      <c r="N185" s="4"/>
    </row>
    <row r="186" spans="14:14" x14ac:dyDescent="0.2">
      <c r="N186" s="4"/>
    </row>
    <row r="187" spans="14:14" x14ac:dyDescent="0.2">
      <c r="N187" s="4"/>
    </row>
    <row r="188" spans="14:14" x14ac:dyDescent="0.2">
      <c r="N188" s="4"/>
    </row>
    <row r="189" spans="14:14" x14ac:dyDescent="0.2">
      <c r="N189" s="4"/>
    </row>
    <row r="190" spans="14:14" x14ac:dyDescent="0.2">
      <c r="N190" s="4"/>
    </row>
    <row r="191" spans="14:14" x14ac:dyDescent="0.2">
      <c r="N191" s="4"/>
    </row>
    <row r="192" spans="14:14" x14ac:dyDescent="0.2">
      <c r="N192" s="4"/>
    </row>
    <row r="193" spans="14:14" x14ac:dyDescent="0.2">
      <c r="N193" s="4"/>
    </row>
    <row r="194" spans="14:14" x14ac:dyDescent="0.2">
      <c r="N194" s="4"/>
    </row>
    <row r="195" spans="14:14" x14ac:dyDescent="0.2">
      <c r="N195" s="4"/>
    </row>
    <row r="196" spans="14:14" x14ac:dyDescent="0.2">
      <c r="N196" s="4"/>
    </row>
    <row r="197" spans="14:14" x14ac:dyDescent="0.2">
      <c r="N197" s="4"/>
    </row>
    <row r="198" spans="14:14" x14ac:dyDescent="0.2">
      <c r="N198" s="4"/>
    </row>
    <row r="199" spans="14:14" x14ac:dyDescent="0.2">
      <c r="N199" s="4"/>
    </row>
    <row r="200" spans="14:14" x14ac:dyDescent="0.2">
      <c r="N200" s="4"/>
    </row>
    <row r="201" spans="14:14" x14ac:dyDescent="0.2">
      <c r="N201" s="4"/>
    </row>
    <row r="202" spans="14:14" x14ac:dyDescent="0.2">
      <c r="N202" s="4"/>
    </row>
    <row r="203" spans="14:14" x14ac:dyDescent="0.2">
      <c r="N203" s="4"/>
    </row>
    <row r="204" spans="14:14" x14ac:dyDescent="0.2">
      <c r="N204" s="4"/>
    </row>
    <row r="205" spans="14:14" x14ac:dyDescent="0.2">
      <c r="N205" s="4"/>
    </row>
    <row r="206" spans="14:14" x14ac:dyDescent="0.2">
      <c r="N206" s="4"/>
    </row>
    <row r="207" spans="14:14" x14ac:dyDescent="0.2">
      <c r="N207" s="4"/>
    </row>
    <row r="208" spans="14:14" x14ac:dyDescent="0.2">
      <c r="N208" s="4"/>
    </row>
    <row r="209" spans="14:14" x14ac:dyDescent="0.2">
      <c r="N209" s="4"/>
    </row>
    <row r="210" spans="14:14" x14ac:dyDescent="0.2">
      <c r="N210" s="4"/>
    </row>
    <row r="211" spans="14:14" x14ac:dyDescent="0.2">
      <c r="N211" s="4"/>
    </row>
    <row r="212" spans="14:14" x14ac:dyDescent="0.2">
      <c r="N212" s="4"/>
    </row>
    <row r="213" spans="14:14" x14ac:dyDescent="0.2">
      <c r="N213" s="4"/>
    </row>
    <row r="214" spans="14:14" x14ac:dyDescent="0.2">
      <c r="N214" s="4"/>
    </row>
    <row r="215" spans="14:14" x14ac:dyDescent="0.2">
      <c r="N215" s="4"/>
    </row>
    <row r="216" spans="14:14" x14ac:dyDescent="0.2">
      <c r="N216" s="4"/>
    </row>
    <row r="217" spans="14:14" x14ac:dyDescent="0.2">
      <c r="N217" s="4"/>
    </row>
    <row r="218" spans="14:14" x14ac:dyDescent="0.2">
      <c r="N218" s="4"/>
    </row>
    <row r="219" spans="14:14" x14ac:dyDescent="0.2">
      <c r="N219" s="4"/>
    </row>
    <row r="220" spans="14:14" x14ac:dyDescent="0.2">
      <c r="N220" s="4"/>
    </row>
    <row r="221" spans="14:14" x14ac:dyDescent="0.2">
      <c r="N221" s="4"/>
    </row>
    <row r="222" spans="14:14" x14ac:dyDescent="0.2">
      <c r="N222" s="4"/>
    </row>
    <row r="223" spans="14:14" x14ac:dyDescent="0.2">
      <c r="N223" s="4"/>
    </row>
    <row r="224" spans="14:14" x14ac:dyDescent="0.2">
      <c r="N224" s="4"/>
    </row>
    <row r="225" spans="14:14" x14ac:dyDescent="0.2">
      <c r="N225" s="4"/>
    </row>
    <row r="226" spans="14:14" x14ac:dyDescent="0.2">
      <c r="N226" s="4"/>
    </row>
    <row r="227" spans="14:14" x14ac:dyDescent="0.2">
      <c r="N227" s="4"/>
    </row>
    <row r="228" spans="14:14" x14ac:dyDescent="0.2">
      <c r="N228" s="4"/>
    </row>
    <row r="229" spans="14:14" x14ac:dyDescent="0.2">
      <c r="N229" s="4"/>
    </row>
    <row r="230" spans="14:14" x14ac:dyDescent="0.2">
      <c r="N230" s="4"/>
    </row>
    <row r="231" spans="14:14" x14ac:dyDescent="0.2">
      <c r="N231" s="4"/>
    </row>
    <row r="232" spans="14:14" x14ac:dyDescent="0.2">
      <c r="N232" s="4"/>
    </row>
    <row r="233" spans="14:14" x14ac:dyDescent="0.2">
      <c r="N233" s="4"/>
    </row>
    <row r="234" spans="14:14" x14ac:dyDescent="0.2">
      <c r="N234" s="4"/>
    </row>
    <row r="235" spans="14:14" x14ac:dyDescent="0.2">
      <c r="N235" s="4"/>
    </row>
    <row r="236" spans="14:14" x14ac:dyDescent="0.2">
      <c r="N236" s="4"/>
    </row>
    <row r="237" spans="14:14" x14ac:dyDescent="0.2">
      <c r="N237" s="4"/>
    </row>
    <row r="238" spans="14:14" x14ac:dyDescent="0.2">
      <c r="N238" s="4"/>
    </row>
    <row r="239" spans="14:14" x14ac:dyDescent="0.2">
      <c r="N239" s="4"/>
    </row>
    <row r="240" spans="14:14" x14ac:dyDescent="0.2">
      <c r="N240" s="4"/>
    </row>
    <row r="241" spans="14:14" x14ac:dyDescent="0.2">
      <c r="N241" s="4"/>
    </row>
    <row r="242" spans="14:14" x14ac:dyDescent="0.2">
      <c r="N242" s="4"/>
    </row>
    <row r="243" spans="14:14" x14ac:dyDescent="0.2">
      <c r="N243" s="4"/>
    </row>
    <row r="244" spans="14:14" x14ac:dyDescent="0.2">
      <c r="N244" s="4"/>
    </row>
    <row r="245" spans="14:14" x14ac:dyDescent="0.2">
      <c r="N245" s="4"/>
    </row>
    <row r="246" spans="14:14" x14ac:dyDescent="0.2">
      <c r="N246" s="4"/>
    </row>
    <row r="247" spans="14:14" x14ac:dyDescent="0.2">
      <c r="N247" s="4"/>
    </row>
    <row r="248" spans="14:14" x14ac:dyDescent="0.2">
      <c r="N248" s="4"/>
    </row>
    <row r="249" spans="14:14" x14ac:dyDescent="0.2">
      <c r="N249" s="4"/>
    </row>
    <row r="250" spans="14:14" x14ac:dyDescent="0.2">
      <c r="N250" s="4"/>
    </row>
    <row r="251" spans="14:14" x14ac:dyDescent="0.2">
      <c r="N251" s="4"/>
    </row>
    <row r="252" spans="14:14" x14ac:dyDescent="0.2">
      <c r="N252" s="4"/>
    </row>
    <row r="253" spans="14:14" x14ac:dyDescent="0.2">
      <c r="N253" s="4"/>
    </row>
    <row r="254" spans="14:14" x14ac:dyDescent="0.2">
      <c r="N254" s="4"/>
    </row>
    <row r="255" spans="14:14" x14ac:dyDescent="0.2">
      <c r="N255" s="4"/>
    </row>
    <row r="256" spans="14:14" x14ac:dyDescent="0.2">
      <c r="N256" s="4"/>
    </row>
    <row r="257" spans="14:14" x14ac:dyDescent="0.2">
      <c r="N257" s="4"/>
    </row>
    <row r="258" spans="14:14" x14ac:dyDescent="0.2">
      <c r="N258" s="4"/>
    </row>
    <row r="259" spans="14:14" x14ac:dyDescent="0.2">
      <c r="N259" s="4"/>
    </row>
    <row r="260" spans="14:14" x14ac:dyDescent="0.2">
      <c r="N260" s="4"/>
    </row>
    <row r="261" spans="14:14" x14ac:dyDescent="0.2">
      <c r="N261" s="4"/>
    </row>
    <row r="262" spans="14:14" x14ac:dyDescent="0.2">
      <c r="N262" s="4"/>
    </row>
    <row r="263" spans="14:14" x14ac:dyDescent="0.2">
      <c r="N263" s="4"/>
    </row>
    <row r="264" spans="14:14" x14ac:dyDescent="0.2">
      <c r="N264" s="4"/>
    </row>
    <row r="265" spans="14:14" x14ac:dyDescent="0.2">
      <c r="N265" s="4"/>
    </row>
    <row r="266" spans="14:14" x14ac:dyDescent="0.2">
      <c r="N266" s="4"/>
    </row>
    <row r="267" spans="14:14" x14ac:dyDescent="0.2">
      <c r="N267" s="4"/>
    </row>
    <row r="268" spans="14:14" x14ac:dyDescent="0.2">
      <c r="N268" s="4"/>
    </row>
    <row r="269" spans="14:14" x14ac:dyDescent="0.2">
      <c r="N269" s="4"/>
    </row>
    <row r="270" spans="14:14" x14ac:dyDescent="0.2">
      <c r="N270" s="4"/>
    </row>
    <row r="271" spans="14:14" x14ac:dyDescent="0.2">
      <c r="N271" s="4"/>
    </row>
    <row r="272" spans="14:14" x14ac:dyDescent="0.2">
      <c r="N272" s="4"/>
    </row>
    <row r="273" spans="14:14" x14ac:dyDescent="0.2">
      <c r="N273" s="4"/>
    </row>
    <row r="274" spans="14:14" x14ac:dyDescent="0.2">
      <c r="N274" s="4"/>
    </row>
    <row r="275" spans="14:14" x14ac:dyDescent="0.2">
      <c r="N275" s="4"/>
    </row>
    <row r="276" spans="14:14" x14ac:dyDescent="0.2">
      <c r="N276" s="4"/>
    </row>
    <row r="277" spans="14:14" x14ac:dyDescent="0.2">
      <c r="N277" s="4"/>
    </row>
    <row r="278" spans="14:14" x14ac:dyDescent="0.2">
      <c r="N278" s="4"/>
    </row>
    <row r="279" spans="14:14" x14ac:dyDescent="0.2">
      <c r="N279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-0.249977111117893"/>
  </sheetPr>
  <dimension ref="A1:V281"/>
  <sheetViews>
    <sheetView workbookViewId="0">
      <selection activeCell="I39" sqref="I39"/>
    </sheetView>
  </sheetViews>
  <sheetFormatPr defaultRowHeight="12" x14ac:dyDescent="0.2"/>
  <cols>
    <col min="4" max="4" width="20.85546875" customWidth="1"/>
  </cols>
  <sheetData>
    <row r="1" spans="1:22" x14ac:dyDescent="0.2">
      <c r="A1" s="5" t="s">
        <v>0</v>
      </c>
      <c r="B1" s="6" t="s">
        <v>148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2</v>
      </c>
      <c r="I1" s="6" t="s">
        <v>3</v>
      </c>
      <c r="J1" s="6" t="s">
        <v>154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155</v>
      </c>
      <c r="V1" s="7" t="s">
        <v>156</v>
      </c>
    </row>
    <row r="2" spans="1:22" x14ac:dyDescent="0.2">
      <c r="A2" s="8" t="s">
        <v>147</v>
      </c>
      <c r="B2" s="9" t="s">
        <v>157</v>
      </c>
      <c r="C2" s="9" t="s">
        <v>14</v>
      </c>
      <c r="D2" s="9" t="s">
        <v>158</v>
      </c>
      <c r="E2" s="9" t="s">
        <v>15</v>
      </c>
      <c r="F2" s="9">
        <v>606</v>
      </c>
      <c r="G2" s="9" t="s">
        <v>16</v>
      </c>
      <c r="H2" s="9" t="s">
        <v>17</v>
      </c>
      <c r="I2" s="9" t="s">
        <v>18</v>
      </c>
      <c r="J2" s="9">
        <v>9.17</v>
      </c>
      <c r="K2" s="9">
        <v>6.56</v>
      </c>
      <c r="L2" s="9">
        <v>5.96</v>
      </c>
      <c r="M2" s="9">
        <v>4.3899999999999997</v>
      </c>
      <c r="N2" s="9">
        <v>5.24</v>
      </c>
      <c r="O2" s="9">
        <v>6.62</v>
      </c>
      <c r="P2" s="10">
        <v>6.87</v>
      </c>
      <c r="Q2" s="10">
        <v>8.7799999999999994</v>
      </c>
      <c r="R2" s="10">
        <v>6.87</v>
      </c>
      <c r="S2" s="10">
        <v>4.55</v>
      </c>
      <c r="T2" s="10">
        <v>4.4400000000000004</v>
      </c>
      <c r="U2" s="10">
        <v>8.4700000000000006</v>
      </c>
      <c r="V2" s="10">
        <v>6.24</v>
      </c>
    </row>
    <row r="3" spans="1:22" x14ac:dyDescent="0.2">
      <c r="A3" s="11" t="s">
        <v>147</v>
      </c>
      <c r="B3" s="12" t="s">
        <v>157</v>
      </c>
      <c r="C3" s="12" t="s">
        <v>14</v>
      </c>
      <c r="D3" s="12" t="s">
        <v>158</v>
      </c>
      <c r="E3" s="12" t="s">
        <v>15</v>
      </c>
      <c r="F3" s="12">
        <v>631</v>
      </c>
      <c r="G3" s="12" t="s">
        <v>19</v>
      </c>
      <c r="H3" s="12" t="s">
        <v>17</v>
      </c>
      <c r="I3" s="12" t="s">
        <v>18</v>
      </c>
      <c r="J3" s="12">
        <v>18.05</v>
      </c>
      <c r="K3" s="12">
        <v>20.5</v>
      </c>
      <c r="L3" s="12">
        <v>18.16</v>
      </c>
      <c r="M3" s="12">
        <v>21.27</v>
      </c>
      <c r="N3" s="12">
        <v>23.22</v>
      </c>
      <c r="O3" s="12">
        <v>23.8</v>
      </c>
      <c r="P3" s="13">
        <v>23.8</v>
      </c>
      <c r="Q3" s="13">
        <v>23.49</v>
      </c>
      <c r="R3" s="13">
        <v>27.05</v>
      </c>
      <c r="S3" s="13">
        <v>31.37</v>
      </c>
      <c r="T3" s="13">
        <v>38.619999999999997</v>
      </c>
      <c r="U3" s="13">
        <v>23.79</v>
      </c>
      <c r="V3" s="13">
        <v>24.96</v>
      </c>
    </row>
    <row r="4" spans="1:22" x14ac:dyDescent="0.2">
      <c r="A4" s="8" t="s">
        <v>147</v>
      </c>
      <c r="B4" s="9" t="s">
        <v>159</v>
      </c>
      <c r="C4" s="9" t="s">
        <v>20</v>
      </c>
      <c r="D4" s="9" t="s">
        <v>158</v>
      </c>
      <c r="E4" s="9" t="s">
        <v>15</v>
      </c>
      <c r="F4" s="9">
        <v>606</v>
      </c>
      <c r="G4" s="9" t="s">
        <v>16</v>
      </c>
      <c r="H4" s="9" t="s">
        <v>17</v>
      </c>
      <c r="I4" s="9" t="s">
        <v>18</v>
      </c>
      <c r="J4" s="9">
        <v>5.14</v>
      </c>
      <c r="K4" s="9">
        <v>10.52</v>
      </c>
      <c r="L4" s="9">
        <v>-2.61</v>
      </c>
      <c r="M4" s="9">
        <v>-3.47</v>
      </c>
      <c r="N4" s="9">
        <v>8.39</v>
      </c>
      <c r="O4" s="9">
        <v>10.61</v>
      </c>
      <c r="P4" s="10">
        <v>7.3</v>
      </c>
      <c r="Q4" s="10">
        <v>13.05</v>
      </c>
      <c r="R4" s="10">
        <v>3.91</v>
      </c>
      <c r="S4" s="10">
        <v>-0.81</v>
      </c>
      <c r="T4" s="10">
        <v>3.76</v>
      </c>
      <c r="U4" s="10">
        <v>10.09</v>
      </c>
      <c r="V4" s="10">
        <v>6.43</v>
      </c>
    </row>
    <row r="5" spans="1:22" x14ac:dyDescent="0.2">
      <c r="A5" s="11" t="s">
        <v>147</v>
      </c>
      <c r="B5" s="12" t="s">
        <v>159</v>
      </c>
      <c r="C5" s="12" t="s">
        <v>20</v>
      </c>
      <c r="D5" s="12" t="s">
        <v>158</v>
      </c>
      <c r="E5" s="12" t="s">
        <v>15</v>
      </c>
      <c r="F5" s="12">
        <v>631</v>
      </c>
      <c r="G5" s="12" t="s">
        <v>19</v>
      </c>
      <c r="H5" s="12" t="s">
        <v>17</v>
      </c>
      <c r="I5" s="12" t="s">
        <v>18</v>
      </c>
      <c r="J5" s="12">
        <v>13.25</v>
      </c>
      <c r="K5" s="12">
        <v>14.86</v>
      </c>
      <c r="L5" s="12">
        <v>26.29</v>
      </c>
      <c r="M5" s="12">
        <v>27.22</v>
      </c>
      <c r="N5" s="12">
        <v>25</v>
      </c>
      <c r="O5" s="12">
        <v>19.010000000000002</v>
      </c>
      <c r="P5" s="13">
        <v>15.47</v>
      </c>
      <c r="Q5" s="13">
        <v>25.16</v>
      </c>
      <c r="R5" s="13">
        <v>22.81</v>
      </c>
      <c r="S5" s="13">
        <v>40.29</v>
      </c>
      <c r="T5" s="13">
        <v>47.11</v>
      </c>
      <c r="U5" s="13">
        <v>18.010000000000002</v>
      </c>
      <c r="V5" s="13">
        <v>19.71</v>
      </c>
    </row>
    <row r="6" spans="1:22" x14ac:dyDescent="0.2">
      <c r="A6" s="8" t="s">
        <v>147</v>
      </c>
      <c r="B6" s="9" t="s">
        <v>160</v>
      </c>
      <c r="C6" s="9" t="s">
        <v>21</v>
      </c>
      <c r="D6" s="9" t="s">
        <v>158</v>
      </c>
      <c r="E6" s="9" t="s">
        <v>15</v>
      </c>
      <c r="F6" s="9">
        <v>606</v>
      </c>
      <c r="G6" s="9" t="s">
        <v>16</v>
      </c>
      <c r="H6" s="9" t="s">
        <v>17</v>
      </c>
      <c r="I6" s="9" t="s">
        <v>18</v>
      </c>
      <c r="J6" s="9">
        <v>18.63</v>
      </c>
      <c r="K6" s="9">
        <v>15.33</v>
      </c>
      <c r="L6" s="9">
        <v>13.38</v>
      </c>
      <c r="M6" s="9">
        <v>1.81</v>
      </c>
      <c r="N6" s="9">
        <v>-2.29</v>
      </c>
      <c r="O6" s="9">
        <v>0.5</v>
      </c>
      <c r="P6" s="10">
        <v>5.85</v>
      </c>
      <c r="Q6" s="10">
        <v>9.4600000000000009</v>
      </c>
      <c r="R6" s="10">
        <v>5.25</v>
      </c>
      <c r="S6" s="10">
        <v>-1.6</v>
      </c>
      <c r="T6" s="10">
        <v>6.89</v>
      </c>
      <c r="U6" s="10">
        <v>11.42</v>
      </c>
      <c r="V6" s="10">
        <v>8.15</v>
      </c>
    </row>
    <row r="7" spans="1:22" x14ac:dyDescent="0.2">
      <c r="A7" s="11" t="s">
        <v>147</v>
      </c>
      <c r="B7" s="12" t="s">
        <v>160</v>
      </c>
      <c r="C7" s="12" t="s">
        <v>21</v>
      </c>
      <c r="D7" s="12" t="s">
        <v>158</v>
      </c>
      <c r="E7" s="12" t="s">
        <v>15</v>
      </c>
      <c r="F7" s="12">
        <v>631</v>
      </c>
      <c r="G7" s="12" t="s">
        <v>19</v>
      </c>
      <c r="H7" s="12" t="s">
        <v>17</v>
      </c>
      <c r="I7" s="12" t="s">
        <v>18</v>
      </c>
      <c r="J7" s="12">
        <v>8</v>
      </c>
      <c r="K7" s="12">
        <v>14.09</v>
      </c>
      <c r="L7" s="12">
        <v>8.23</v>
      </c>
      <c r="M7" s="12">
        <v>11.24</v>
      </c>
      <c r="N7" s="12">
        <v>41.74</v>
      </c>
      <c r="O7" s="12">
        <v>56.11</v>
      </c>
      <c r="P7" s="13">
        <v>20.76</v>
      </c>
      <c r="Q7" s="13">
        <v>22.45</v>
      </c>
      <c r="R7" s="13">
        <v>18.47</v>
      </c>
      <c r="S7" s="13">
        <v>60.45</v>
      </c>
      <c r="T7" s="13">
        <v>24.44</v>
      </c>
      <c r="U7" s="13">
        <v>21.33</v>
      </c>
      <c r="V7" s="13">
        <v>28.02</v>
      </c>
    </row>
    <row r="8" spans="1:22" x14ac:dyDescent="0.2">
      <c r="A8" s="8" t="s">
        <v>147</v>
      </c>
      <c r="B8" s="9" t="s">
        <v>161</v>
      </c>
      <c r="C8" s="9" t="s">
        <v>22</v>
      </c>
      <c r="D8" s="9" t="s">
        <v>158</v>
      </c>
      <c r="E8" s="9" t="s">
        <v>15</v>
      </c>
      <c r="F8" s="9">
        <v>606</v>
      </c>
      <c r="G8" s="9" t="s">
        <v>16</v>
      </c>
      <c r="H8" s="9" t="s">
        <v>17</v>
      </c>
      <c r="I8" s="9" t="s">
        <v>18</v>
      </c>
      <c r="J8" s="9">
        <v>1.77</v>
      </c>
      <c r="K8" s="9">
        <v>0.84</v>
      </c>
      <c r="L8" s="9">
        <v>0.45</v>
      </c>
      <c r="M8" s="9">
        <v>1.26</v>
      </c>
      <c r="N8" s="9">
        <v>-25.4</v>
      </c>
      <c r="O8" s="9">
        <v>-62.93</v>
      </c>
      <c r="P8" s="10">
        <v>-11.06</v>
      </c>
      <c r="Q8" s="10">
        <v>-33.93</v>
      </c>
      <c r="R8" s="10">
        <v>-28.45</v>
      </c>
      <c r="S8" s="10">
        <v>-39.14</v>
      </c>
      <c r="T8" s="10">
        <v>-11892.33</v>
      </c>
      <c r="U8" s="10">
        <v>13.6</v>
      </c>
      <c r="V8" s="10">
        <v>28.44</v>
      </c>
    </row>
    <row r="9" spans="1:22" x14ac:dyDescent="0.2">
      <c r="A9" s="11" t="s">
        <v>147</v>
      </c>
      <c r="B9" s="12" t="s">
        <v>161</v>
      </c>
      <c r="C9" s="12" t="s">
        <v>22</v>
      </c>
      <c r="D9" s="12" t="s">
        <v>158</v>
      </c>
      <c r="E9" s="12" t="s">
        <v>15</v>
      </c>
      <c r="F9" s="12">
        <v>631</v>
      </c>
      <c r="G9" s="12" t="s">
        <v>19</v>
      </c>
      <c r="H9" s="12" t="s">
        <v>17</v>
      </c>
      <c r="I9" s="12" t="s">
        <v>18</v>
      </c>
      <c r="J9" s="12">
        <v>14.67</v>
      </c>
      <c r="K9" s="12">
        <v>16.66</v>
      </c>
      <c r="L9" s="12">
        <v>18.03</v>
      </c>
      <c r="M9" s="12">
        <v>19.93</v>
      </c>
      <c r="N9" s="12">
        <v>23.6</v>
      </c>
      <c r="O9" s="12">
        <v>13.45</v>
      </c>
      <c r="P9" s="13">
        <v>23.36</v>
      </c>
      <c r="Q9" s="13">
        <v>25.08</v>
      </c>
      <c r="R9" s="13">
        <v>19.579999999999998</v>
      </c>
      <c r="S9" s="13">
        <v>24.4</v>
      </c>
      <c r="T9" s="13">
        <v>22.6</v>
      </c>
      <c r="U9" s="13">
        <v>17.079999999999998</v>
      </c>
      <c r="V9" s="13">
        <v>20.54</v>
      </c>
    </row>
    <row r="10" spans="1:22" x14ac:dyDescent="0.2">
      <c r="A10" s="8" t="s">
        <v>147</v>
      </c>
      <c r="B10" s="9" t="s">
        <v>162</v>
      </c>
      <c r="C10" s="9" t="s">
        <v>23</v>
      </c>
      <c r="D10" s="9" t="s">
        <v>158</v>
      </c>
      <c r="E10" s="9" t="s">
        <v>15</v>
      </c>
      <c r="F10" s="9">
        <v>606</v>
      </c>
      <c r="G10" s="9" t="s">
        <v>16</v>
      </c>
      <c r="H10" s="9" t="s">
        <v>17</v>
      </c>
      <c r="I10" s="9" t="s">
        <v>18</v>
      </c>
      <c r="J10" s="9">
        <v>13.91</v>
      </c>
      <c r="K10" s="9">
        <v>9.76</v>
      </c>
      <c r="L10" s="9">
        <v>9.61</v>
      </c>
      <c r="M10" s="9">
        <v>7.26</v>
      </c>
      <c r="N10" s="9">
        <v>6.37</v>
      </c>
      <c r="O10" s="9">
        <v>6.87</v>
      </c>
      <c r="P10" s="10">
        <v>7.74</v>
      </c>
      <c r="Q10" s="10">
        <v>10.41</v>
      </c>
      <c r="R10" s="10">
        <v>8.7899999999999991</v>
      </c>
      <c r="S10" s="10">
        <v>4.7699999999999996</v>
      </c>
      <c r="T10" s="10">
        <v>5.0599999999999996</v>
      </c>
      <c r="U10" s="10">
        <v>9.4600000000000009</v>
      </c>
      <c r="V10" s="10">
        <v>7.57</v>
      </c>
    </row>
    <row r="11" spans="1:22" x14ac:dyDescent="0.2">
      <c r="A11" s="11" t="s">
        <v>147</v>
      </c>
      <c r="B11" s="12" t="s">
        <v>162</v>
      </c>
      <c r="C11" s="12" t="s">
        <v>23</v>
      </c>
      <c r="D11" s="12" t="s">
        <v>158</v>
      </c>
      <c r="E11" s="12" t="s">
        <v>15</v>
      </c>
      <c r="F11" s="12">
        <v>631</v>
      </c>
      <c r="G11" s="12" t="s">
        <v>19</v>
      </c>
      <c r="H11" s="12" t="s">
        <v>17</v>
      </c>
      <c r="I11" s="12" t="s">
        <v>18</v>
      </c>
      <c r="J11" s="12">
        <v>18.57</v>
      </c>
      <c r="K11" s="12">
        <v>21.08</v>
      </c>
      <c r="L11" s="12">
        <v>16.91</v>
      </c>
      <c r="M11" s="12">
        <v>21.71</v>
      </c>
      <c r="N11" s="12">
        <v>23.69</v>
      </c>
      <c r="O11" s="12">
        <v>29.45</v>
      </c>
      <c r="P11" s="13">
        <v>27.2</v>
      </c>
      <c r="Q11" s="13">
        <v>26.09</v>
      </c>
      <c r="R11" s="13">
        <v>29.55</v>
      </c>
      <c r="S11" s="13">
        <v>41.33</v>
      </c>
      <c r="T11" s="13">
        <v>52.39</v>
      </c>
      <c r="U11" s="13">
        <v>25.68</v>
      </c>
      <c r="V11" s="13">
        <v>30.21</v>
      </c>
    </row>
    <row r="12" spans="1:22" x14ac:dyDescent="0.2">
      <c r="A12" s="8" t="s">
        <v>147</v>
      </c>
      <c r="B12" s="9" t="s">
        <v>163</v>
      </c>
      <c r="C12" s="9" t="s">
        <v>164</v>
      </c>
      <c r="D12" s="9" t="s">
        <v>158</v>
      </c>
      <c r="E12" s="9" t="s">
        <v>15</v>
      </c>
      <c r="F12" s="9">
        <v>606</v>
      </c>
      <c r="G12" s="9" t="s">
        <v>16</v>
      </c>
      <c r="H12" s="9" t="s">
        <v>17</v>
      </c>
      <c r="I12" s="9" t="s">
        <v>18</v>
      </c>
      <c r="J12" s="9">
        <v>12.65</v>
      </c>
      <c r="K12" s="9">
        <v>7.42</v>
      </c>
      <c r="L12" s="9">
        <v>7.57</v>
      </c>
      <c r="M12" s="9">
        <v>6.94</v>
      </c>
      <c r="N12" s="9">
        <v>6.05</v>
      </c>
      <c r="O12" s="9">
        <v>7.2</v>
      </c>
      <c r="P12" s="10">
        <v>8.32</v>
      </c>
      <c r="Q12" s="10">
        <v>11.9</v>
      </c>
      <c r="R12" s="10">
        <v>8.2100000000000009</v>
      </c>
      <c r="S12" s="10">
        <v>5.43</v>
      </c>
      <c r="T12" s="10">
        <v>6.93</v>
      </c>
      <c r="U12" s="10">
        <v>6.06</v>
      </c>
      <c r="V12" s="10">
        <v>4.38</v>
      </c>
    </row>
    <row r="13" spans="1:22" x14ac:dyDescent="0.2">
      <c r="A13" s="11" t="s">
        <v>147</v>
      </c>
      <c r="B13" s="12" t="s">
        <v>163</v>
      </c>
      <c r="C13" s="12" t="s">
        <v>164</v>
      </c>
      <c r="D13" s="12" t="s">
        <v>158</v>
      </c>
      <c r="E13" s="12" t="s">
        <v>15</v>
      </c>
      <c r="F13" s="12">
        <v>631</v>
      </c>
      <c r="G13" s="12" t="s">
        <v>19</v>
      </c>
      <c r="H13" s="12" t="s">
        <v>17</v>
      </c>
      <c r="I13" s="12" t="s">
        <v>18</v>
      </c>
      <c r="J13" s="12">
        <v>14.6</v>
      </c>
      <c r="K13" s="12">
        <v>17.649999999999999</v>
      </c>
      <c r="L13" s="12">
        <v>17</v>
      </c>
      <c r="M13" s="12">
        <v>16.8</v>
      </c>
      <c r="N13" s="12">
        <v>21.65</v>
      </c>
      <c r="O13" s="12">
        <v>20.61</v>
      </c>
      <c r="P13" s="13">
        <v>19.09</v>
      </c>
      <c r="Q13" s="13">
        <v>13.89</v>
      </c>
      <c r="R13" s="13">
        <v>16.82</v>
      </c>
      <c r="S13" s="13">
        <v>22.27</v>
      </c>
      <c r="T13" s="13">
        <v>22.53</v>
      </c>
      <c r="U13" s="13">
        <v>17.600000000000001</v>
      </c>
      <c r="V13" s="13">
        <v>20.52</v>
      </c>
    </row>
    <row r="14" spans="1:22" x14ac:dyDescent="0.2">
      <c r="A14" s="8" t="s">
        <v>147</v>
      </c>
      <c r="B14" s="9" t="s">
        <v>165</v>
      </c>
      <c r="C14" s="9" t="s">
        <v>166</v>
      </c>
      <c r="D14" s="9" t="s">
        <v>158</v>
      </c>
      <c r="E14" s="9" t="s">
        <v>15</v>
      </c>
      <c r="F14" s="9">
        <v>606</v>
      </c>
      <c r="G14" s="9" t="s">
        <v>16</v>
      </c>
      <c r="H14" s="9" t="s">
        <v>17</v>
      </c>
      <c r="I14" s="9" t="s">
        <v>18</v>
      </c>
      <c r="J14" s="9">
        <v>11.82</v>
      </c>
      <c r="K14" s="9">
        <v>8.66</v>
      </c>
      <c r="L14" s="9">
        <v>6.91</v>
      </c>
      <c r="M14" s="9">
        <v>6.86</v>
      </c>
      <c r="N14" s="9">
        <v>5.54</v>
      </c>
      <c r="O14" s="9">
        <v>9.09</v>
      </c>
      <c r="P14" s="10">
        <v>8.49</v>
      </c>
      <c r="Q14" s="10">
        <v>9.59</v>
      </c>
      <c r="R14" s="10">
        <v>6.72</v>
      </c>
      <c r="S14" s="10">
        <v>4.7300000000000004</v>
      </c>
      <c r="T14" s="10">
        <v>6.26</v>
      </c>
      <c r="U14" s="10">
        <v>6.98</v>
      </c>
      <c r="V14" s="10">
        <v>7.44</v>
      </c>
    </row>
    <row r="15" spans="1:22" x14ac:dyDescent="0.2">
      <c r="A15" s="11" t="s">
        <v>147</v>
      </c>
      <c r="B15" s="12" t="s">
        <v>165</v>
      </c>
      <c r="C15" s="12" t="s">
        <v>166</v>
      </c>
      <c r="D15" s="12" t="s">
        <v>158</v>
      </c>
      <c r="E15" s="12" t="s">
        <v>15</v>
      </c>
      <c r="F15" s="12">
        <v>631</v>
      </c>
      <c r="G15" s="12" t="s">
        <v>19</v>
      </c>
      <c r="H15" s="12" t="s">
        <v>17</v>
      </c>
      <c r="I15" s="12" t="s">
        <v>18</v>
      </c>
      <c r="J15" s="12">
        <v>6.75</v>
      </c>
      <c r="K15" s="12">
        <v>11.63</v>
      </c>
      <c r="L15" s="12">
        <v>9</v>
      </c>
      <c r="M15" s="12">
        <v>11.38</v>
      </c>
      <c r="N15" s="12">
        <v>12.58</v>
      </c>
      <c r="O15" s="12">
        <v>9.58</v>
      </c>
      <c r="P15" s="13">
        <v>10.23</v>
      </c>
      <c r="Q15" s="13">
        <v>10.07</v>
      </c>
      <c r="R15" s="13">
        <v>13.12</v>
      </c>
      <c r="S15" s="13">
        <v>13.08</v>
      </c>
      <c r="T15" s="13">
        <v>15.66</v>
      </c>
      <c r="U15" s="13">
        <v>10.65</v>
      </c>
      <c r="V15" s="13">
        <v>10.23</v>
      </c>
    </row>
    <row r="16" spans="1:22" x14ac:dyDescent="0.2">
      <c r="A16" s="8" t="s">
        <v>147</v>
      </c>
      <c r="B16" s="9" t="s">
        <v>167</v>
      </c>
      <c r="C16" s="9" t="s">
        <v>168</v>
      </c>
      <c r="D16" s="9" t="s">
        <v>158</v>
      </c>
      <c r="E16" s="9" t="s">
        <v>15</v>
      </c>
      <c r="F16" s="9">
        <v>606</v>
      </c>
      <c r="G16" s="9" t="s">
        <v>16</v>
      </c>
      <c r="H16" s="9" t="s">
        <v>17</v>
      </c>
      <c r="I16" s="9" t="s">
        <v>18</v>
      </c>
      <c r="J16" s="9">
        <v>9.84</v>
      </c>
      <c r="K16" s="9">
        <v>6.16</v>
      </c>
      <c r="L16" s="9">
        <v>7.93</v>
      </c>
      <c r="M16" s="9">
        <v>6.28</v>
      </c>
      <c r="N16" s="9">
        <v>6.35</v>
      </c>
      <c r="O16" s="9">
        <v>6.07</v>
      </c>
      <c r="P16" s="10">
        <v>8.02</v>
      </c>
      <c r="Q16" s="10">
        <v>5.01</v>
      </c>
      <c r="R16" s="10">
        <v>5.36</v>
      </c>
      <c r="S16" s="10">
        <v>6.03</v>
      </c>
      <c r="T16" s="10">
        <v>3.35</v>
      </c>
      <c r="U16" s="10">
        <v>2.66</v>
      </c>
      <c r="V16" s="10">
        <v>-0.03</v>
      </c>
    </row>
    <row r="17" spans="1:22" x14ac:dyDescent="0.2">
      <c r="A17" s="11" t="s">
        <v>147</v>
      </c>
      <c r="B17" s="12" t="s">
        <v>167</v>
      </c>
      <c r="C17" s="12" t="s">
        <v>168</v>
      </c>
      <c r="D17" s="12" t="s">
        <v>158</v>
      </c>
      <c r="E17" s="12" t="s">
        <v>15</v>
      </c>
      <c r="F17" s="12">
        <v>631</v>
      </c>
      <c r="G17" s="12" t="s">
        <v>19</v>
      </c>
      <c r="H17" s="12" t="s">
        <v>17</v>
      </c>
      <c r="I17" s="12" t="s">
        <v>18</v>
      </c>
      <c r="J17" s="12">
        <v>11.44</v>
      </c>
      <c r="K17" s="12">
        <v>15.41</v>
      </c>
      <c r="L17" s="12">
        <v>14.8</v>
      </c>
      <c r="M17" s="12">
        <v>13.61</v>
      </c>
      <c r="N17" s="12">
        <v>17.43</v>
      </c>
      <c r="O17" s="12">
        <v>19.989999999999998</v>
      </c>
      <c r="P17" s="13">
        <v>13.98</v>
      </c>
      <c r="Q17" s="13">
        <v>22.9</v>
      </c>
      <c r="R17" s="13">
        <v>26.29</v>
      </c>
      <c r="S17" s="13">
        <v>21.58</v>
      </c>
      <c r="T17" s="13">
        <v>25.58</v>
      </c>
      <c r="U17" s="13">
        <v>41.79</v>
      </c>
      <c r="V17" s="13">
        <v>65.5</v>
      </c>
    </row>
    <row r="18" spans="1:22" x14ac:dyDescent="0.2">
      <c r="A18" s="8" t="s">
        <v>147</v>
      </c>
      <c r="B18" s="9" t="s">
        <v>169</v>
      </c>
      <c r="C18" s="9" t="s">
        <v>170</v>
      </c>
      <c r="D18" s="9" t="s">
        <v>158</v>
      </c>
      <c r="E18" s="9" t="s">
        <v>15</v>
      </c>
      <c r="F18" s="9">
        <v>606</v>
      </c>
      <c r="G18" s="9" t="s">
        <v>16</v>
      </c>
      <c r="H18" s="9" t="s">
        <v>17</v>
      </c>
      <c r="I18" s="9" t="s">
        <v>18</v>
      </c>
      <c r="J18" s="9">
        <v>10.65</v>
      </c>
      <c r="K18" s="9">
        <v>4.63</v>
      </c>
      <c r="L18" s="9">
        <v>10.11</v>
      </c>
      <c r="M18" s="9">
        <v>6.84</v>
      </c>
      <c r="N18" s="9">
        <v>3.73</v>
      </c>
      <c r="O18" s="9">
        <v>6.68</v>
      </c>
      <c r="P18" s="10">
        <v>7.05</v>
      </c>
      <c r="Q18" s="10">
        <v>6.26</v>
      </c>
      <c r="R18" s="10">
        <v>5.29</v>
      </c>
      <c r="S18" s="10">
        <v>2.97</v>
      </c>
      <c r="T18" s="10">
        <v>7.23</v>
      </c>
      <c r="U18" s="10">
        <v>6</v>
      </c>
      <c r="V18" s="10">
        <v>-1.22</v>
      </c>
    </row>
    <row r="19" spans="1:22" x14ac:dyDescent="0.2">
      <c r="A19" s="11" t="s">
        <v>147</v>
      </c>
      <c r="B19" s="12" t="s">
        <v>169</v>
      </c>
      <c r="C19" s="12" t="s">
        <v>170</v>
      </c>
      <c r="D19" s="12" t="s">
        <v>158</v>
      </c>
      <c r="E19" s="12" t="s">
        <v>15</v>
      </c>
      <c r="F19" s="12">
        <v>631</v>
      </c>
      <c r="G19" s="12" t="s">
        <v>19</v>
      </c>
      <c r="H19" s="12" t="s">
        <v>17</v>
      </c>
      <c r="I19" s="12" t="s">
        <v>18</v>
      </c>
      <c r="J19" s="12">
        <v>13.73</v>
      </c>
      <c r="K19" s="12">
        <v>23.8</v>
      </c>
      <c r="L19" s="12">
        <v>13.79</v>
      </c>
      <c r="M19" s="12">
        <v>12.71</v>
      </c>
      <c r="N19" s="12">
        <v>31.76</v>
      </c>
      <c r="O19" s="12">
        <v>14.08</v>
      </c>
      <c r="P19" s="13">
        <v>19.420000000000002</v>
      </c>
      <c r="Q19" s="13">
        <v>22.73</v>
      </c>
      <c r="R19" s="13">
        <v>14.86</v>
      </c>
      <c r="S19" s="13">
        <v>28.26</v>
      </c>
      <c r="T19" s="13">
        <v>21.09</v>
      </c>
      <c r="U19" s="13">
        <v>19.93</v>
      </c>
      <c r="V19" s="13">
        <v>25.53</v>
      </c>
    </row>
    <row r="20" spans="1:22" x14ac:dyDescent="0.2">
      <c r="A20" s="8" t="s">
        <v>147</v>
      </c>
      <c r="B20" s="9" t="s">
        <v>171</v>
      </c>
      <c r="C20" s="9" t="s">
        <v>172</v>
      </c>
      <c r="D20" s="9" t="s">
        <v>158</v>
      </c>
      <c r="E20" s="9" t="s">
        <v>15</v>
      </c>
      <c r="F20" s="9">
        <v>606</v>
      </c>
      <c r="G20" s="9" t="s">
        <v>16</v>
      </c>
      <c r="H20" s="9" t="s">
        <v>17</v>
      </c>
      <c r="I20" s="9" t="s">
        <v>18</v>
      </c>
      <c r="J20" s="9">
        <v>14.01</v>
      </c>
      <c r="K20" s="9">
        <v>8.0299999999999994</v>
      </c>
      <c r="L20" s="9">
        <v>7.01</v>
      </c>
      <c r="M20" s="9">
        <v>7.18</v>
      </c>
      <c r="N20" s="9">
        <v>6.72</v>
      </c>
      <c r="O20" s="9">
        <v>6.86</v>
      </c>
      <c r="P20" s="10">
        <v>8.59</v>
      </c>
      <c r="Q20" s="10">
        <v>14.77</v>
      </c>
      <c r="R20" s="10">
        <v>9.82</v>
      </c>
      <c r="S20" s="10">
        <v>6.11</v>
      </c>
      <c r="T20" s="10">
        <v>7.67</v>
      </c>
      <c r="U20" s="10">
        <v>6.27</v>
      </c>
      <c r="V20" s="10">
        <v>4.8600000000000003</v>
      </c>
    </row>
    <row r="21" spans="1:22" x14ac:dyDescent="0.2">
      <c r="A21" s="11" t="s">
        <v>147</v>
      </c>
      <c r="B21" s="12" t="s">
        <v>171</v>
      </c>
      <c r="C21" s="12" t="s">
        <v>172</v>
      </c>
      <c r="D21" s="12" t="s">
        <v>158</v>
      </c>
      <c r="E21" s="12" t="s">
        <v>15</v>
      </c>
      <c r="F21" s="12">
        <v>631</v>
      </c>
      <c r="G21" s="12" t="s">
        <v>19</v>
      </c>
      <c r="H21" s="12" t="s">
        <v>17</v>
      </c>
      <c r="I21" s="12" t="s">
        <v>18</v>
      </c>
      <c r="J21" s="12">
        <v>17.37</v>
      </c>
      <c r="K21" s="12">
        <v>19.12</v>
      </c>
      <c r="L21" s="12">
        <v>21.7</v>
      </c>
      <c r="M21" s="12">
        <v>21.56</v>
      </c>
      <c r="N21" s="12">
        <v>23.19</v>
      </c>
      <c r="O21" s="12">
        <v>28.1</v>
      </c>
      <c r="P21" s="13">
        <v>23.2</v>
      </c>
      <c r="Q21" s="13">
        <v>13.55</v>
      </c>
      <c r="R21" s="13">
        <v>17.46</v>
      </c>
      <c r="S21" s="13">
        <v>25.79</v>
      </c>
      <c r="T21" s="13">
        <v>25.69</v>
      </c>
      <c r="U21" s="13">
        <v>19.07</v>
      </c>
      <c r="V21" s="13">
        <v>24.97</v>
      </c>
    </row>
    <row r="22" spans="1:22" x14ac:dyDescent="0.2">
      <c r="A22" s="8" t="s">
        <v>147</v>
      </c>
      <c r="B22" s="9" t="s">
        <v>173</v>
      </c>
      <c r="C22" s="9" t="s">
        <v>174</v>
      </c>
      <c r="D22" s="9" t="s">
        <v>158</v>
      </c>
      <c r="E22" s="9" t="s">
        <v>15</v>
      </c>
      <c r="F22" s="9">
        <v>606</v>
      </c>
      <c r="G22" s="9" t="s">
        <v>16</v>
      </c>
      <c r="H22" s="9" t="s">
        <v>17</v>
      </c>
      <c r="I22" s="9" t="s">
        <v>18</v>
      </c>
      <c r="J22" s="9">
        <v>4.0199999999999996</v>
      </c>
      <c r="K22" s="9">
        <v>7.97</v>
      </c>
      <c r="L22" s="9">
        <v>8.2100000000000009</v>
      </c>
      <c r="M22" s="9">
        <v>9.74</v>
      </c>
      <c r="N22" s="9">
        <v>8.01</v>
      </c>
      <c r="O22" s="9">
        <v>9.56</v>
      </c>
      <c r="P22" s="10">
        <v>7.39</v>
      </c>
      <c r="Q22" s="10">
        <v>10.24</v>
      </c>
      <c r="R22" s="10">
        <v>8.08</v>
      </c>
      <c r="S22" s="10">
        <v>5.99</v>
      </c>
      <c r="T22" s="10">
        <v>6.94</v>
      </c>
      <c r="U22" s="10">
        <v>8.91</v>
      </c>
      <c r="V22" s="10">
        <v>9.3699999999999992</v>
      </c>
    </row>
    <row r="23" spans="1:22" x14ac:dyDescent="0.2">
      <c r="A23" s="11" t="s">
        <v>147</v>
      </c>
      <c r="B23" s="12" t="s">
        <v>173</v>
      </c>
      <c r="C23" s="12" t="s">
        <v>174</v>
      </c>
      <c r="D23" s="12" t="s">
        <v>158</v>
      </c>
      <c r="E23" s="12" t="s">
        <v>15</v>
      </c>
      <c r="F23" s="12">
        <v>631</v>
      </c>
      <c r="G23" s="12" t="s">
        <v>19</v>
      </c>
      <c r="H23" s="12" t="s">
        <v>17</v>
      </c>
      <c r="I23" s="12" t="s">
        <v>18</v>
      </c>
      <c r="J23" s="12">
        <v>54.82</v>
      </c>
      <c r="K23" s="12">
        <v>25.68</v>
      </c>
      <c r="L23" s="12">
        <v>107.88</v>
      </c>
      <c r="M23" s="12">
        <v>19.53</v>
      </c>
      <c r="N23" s="12">
        <v>27.84</v>
      </c>
      <c r="O23" s="12">
        <v>84.9</v>
      </c>
      <c r="P23" s="13">
        <v>43.94</v>
      </c>
      <c r="Q23" s="13">
        <v>65.75</v>
      </c>
      <c r="R23" s="13">
        <v>32.83</v>
      </c>
      <c r="S23" s="13">
        <v>116.78</v>
      </c>
      <c r="T23" s="13">
        <v>111.65</v>
      </c>
      <c r="U23" s="13">
        <v>71.09</v>
      </c>
      <c r="V23" s="13">
        <v>69.099999999999994</v>
      </c>
    </row>
    <row r="24" spans="1:22" x14ac:dyDescent="0.2">
      <c r="A24" s="8" t="s">
        <v>147</v>
      </c>
      <c r="B24" s="9" t="s">
        <v>175</v>
      </c>
      <c r="C24" s="9" t="s">
        <v>176</v>
      </c>
      <c r="D24" s="9" t="s">
        <v>158</v>
      </c>
      <c r="E24" s="9" t="s">
        <v>15</v>
      </c>
      <c r="F24" s="9">
        <v>606</v>
      </c>
      <c r="G24" s="9" t="s">
        <v>16</v>
      </c>
      <c r="H24" s="9" t="s">
        <v>17</v>
      </c>
      <c r="I24" s="9" t="s">
        <v>18</v>
      </c>
      <c r="J24" s="9">
        <v>4.8499999999999996</v>
      </c>
      <c r="K24" s="9">
        <v>9.74</v>
      </c>
      <c r="L24" s="9">
        <v>9.7899999999999991</v>
      </c>
      <c r="M24" s="9">
        <v>12.45</v>
      </c>
      <c r="N24" s="9">
        <v>10.76</v>
      </c>
      <c r="O24" s="9">
        <v>11.61</v>
      </c>
      <c r="P24" s="10">
        <v>10.06</v>
      </c>
      <c r="Q24" s="10">
        <v>10.41</v>
      </c>
      <c r="R24" s="10">
        <v>9.33</v>
      </c>
      <c r="S24" s="10">
        <v>6.71</v>
      </c>
      <c r="T24" s="10">
        <v>6.2</v>
      </c>
      <c r="U24" s="10">
        <v>7.41</v>
      </c>
      <c r="V24" s="10">
        <v>8.52</v>
      </c>
    </row>
    <row r="25" spans="1:22" x14ac:dyDescent="0.2">
      <c r="A25" s="11" t="s">
        <v>147</v>
      </c>
      <c r="B25" s="12" t="s">
        <v>175</v>
      </c>
      <c r="C25" s="12" t="s">
        <v>176</v>
      </c>
      <c r="D25" s="12" t="s">
        <v>158</v>
      </c>
      <c r="E25" s="12" t="s">
        <v>15</v>
      </c>
      <c r="F25" s="12">
        <v>631</v>
      </c>
      <c r="G25" s="12" t="s">
        <v>19</v>
      </c>
      <c r="H25" s="12" t="s">
        <v>17</v>
      </c>
      <c r="I25" s="12" t="s">
        <v>18</v>
      </c>
      <c r="J25" s="12">
        <v>65.73</v>
      </c>
      <c r="K25" s="12">
        <v>28.85</v>
      </c>
      <c r="L25" s="12">
        <v>156.02000000000001</v>
      </c>
      <c r="M25" s="12">
        <v>17.98</v>
      </c>
      <c r="N25" s="12">
        <v>26.02</v>
      </c>
      <c r="O25" s="12">
        <v>120.48</v>
      </c>
      <c r="P25" s="13">
        <v>47.48</v>
      </c>
      <c r="Q25" s="13">
        <v>88.2</v>
      </c>
      <c r="R25" s="13">
        <v>33.200000000000003</v>
      </c>
      <c r="S25" s="13">
        <v>145.37</v>
      </c>
      <c r="T25" s="13">
        <v>153.91999999999999</v>
      </c>
      <c r="U25" s="13">
        <v>126.39</v>
      </c>
      <c r="V25" s="13">
        <v>53.39</v>
      </c>
    </row>
    <row r="26" spans="1:22" x14ac:dyDescent="0.2">
      <c r="A26" s="8" t="s">
        <v>147</v>
      </c>
      <c r="B26" s="9" t="s">
        <v>177</v>
      </c>
      <c r="C26" s="9" t="s">
        <v>178</v>
      </c>
      <c r="D26" s="9" t="s">
        <v>158</v>
      </c>
      <c r="E26" s="9" t="s">
        <v>15</v>
      </c>
      <c r="F26" s="9">
        <v>606</v>
      </c>
      <c r="G26" s="9" t="s">
        <v>16</v>
      </c>
      <c r="H26" s="9" t="s">
        <v>17</v>
      </c>
      <c r="I26" s="9" t="s">
        <v>18</v>
      </c>
      <c r="J26" s="9">
        <v>2.92</v>
      </c>
      <c r="K26" s="9">
        <v>5.71</v>
      </c>
      <c r="L26" s="9">
        <v>6.14</v>
      </c>
      <c r="M26" s="9">
        <v>6.45</v>
      </c>
      <c r="N26" s="9">
        <v>4.63</v>
      </c>
      <c r="O26" s="9">
        <v>7.12</v>
      </c>
      <c r="P26" s="10">
        <v>4.32</v>
      </c>
      <c r="Q26" s="10">
        <v>10.01</v>
      </c>
      <c r="R26" s="10">
        <v>6.29</v>
      </c>
      <c r="S26" s="10">
        <v>5.07</v>
      </c>
      <c r="T26" s="10">
        <v>7.84</v>
      </c>
      <c r="U26" s="10">
        <v>10.54</v>
      </c>
      <c r="V26" s="10">
        <v>10.25</v>
      </c>
    </row>
    <row r="27" spans="1:22" x14ac:dyDescent="0.2">
      <c r="A27" s="11" t="s">
        <v>147</v>
      </c>
      <c r="B27" s="12" t="s">
        <v>177</v>
      </c>
      <c r="C27" s="12" t="s">
        <v>178</v>
      </c>
      <c r="D27" s="12" t="s">
        <v>158</v>
      </c>
      <c r="E27" s="12" t="s">
        <v>15</v>
      </c>
      <c r="F27" s="12">
        <v>631</v>
      </c>
      <c r="G27" s="12" t="s">
        <v>19</v>
      </c>
      <c r="H27" s="12" t="s">
        <v>17</v>
      </c>
      <c r="I27" s="12" t="s">
        <v>18</v>
      </c>
      <c r="J27" s="12">
        <v>41.18</v>
      </c>
      <c r="K27" s="12">
        <v>19.21</v>
      </c>
      <c r="L27" s="12">
        <v>20.59</v>
      </c>
      <c r="M27" s="12">
        <v>22.74</v>
      </c>
      <c r="N27" s="12">
        <v>32.54</v>
      </c>
      <c r="O27" s="12">
        <v>22.7</v>
      </c>
      <c r="P27" s="13">
        <v>35.24</v>
      </c>
      <c r="Q27" s="13">
        <v>34.78</v>
      </c>
      <c r="R27" s="13">
        <v>32.06</v>
      </c>
      <c r="S27" s="13">
        <v>69.709999999999994</v>
      </c>
      <c r="T27" s="13">
        <v>69.62</v>
      </c>
      <c r="U27" s="13">
        <v>28.79</v>
      </c>
      <c r="V27" s="13">
        <v>83.22</v>
      </c>
    </row>
    <row r="28" spans="1:22" x14ac:dyDescent="0.2">
      <c r="A28" s="8" t="s">
        <v>147</v>
      </c>
      <c r="B28" s="9" t="s">
        <v>179</v>
      </c>
      <c r="C28" s="9" t="s">
        <v>180</v>
      </c>
      <c r="D28" s="9" t="s">
        <v>158</v>
      </c>
      <c r="E28" s="9" t="s">
        <v>15</v>
      </c>
      <c r="F28" s="9">
        <v>606</v>
      </c>
      <c r="G28" s="9" t="s">
        <v>16</v>
      </c>
      <c r="H28" s="9" t="s">
        <v>17</v>
      </c>
      <c r="I28" s="9" t="s">
        <v>18</v>
      </c>
      <c r="J28" s="9">
        <v>11.57</v>
      </c>
      <c r="K28" s="9">
        <v>8.64</v>
      </c>
      <c r="L28" s="9">
        <v>5.0599999999999996</v>
      </c>
      <c r="M28" s="9">
        <v>6.96</v>
      </c>
      <c r="N28" s="9">
        <v>4.28</v>
      </c>
      <c r="O28" s="9">
        <v>6.68</v>
      </c>
      <c r="P28" s="10">
        <v>7.51</v>
      </c>
      <c r="Q28" s="10">
        <v>4.5</v>
      </c>
      <c r="R28" s="10">
        <v>1.96</v>
      </c>
      <c r="S28" s="10">
        <v>3.58</v>
      </c>
      <c r="T28" s="10">
        <v>9.49</v>
      </c>
      <c r="U28" s="10">
        <v>7.31</v>
      </c>
      <c r="V28" s="10">
        <v>5.52</v>
      </c>
    </row>
    <row r="29" spans="1:22" x14ac:dyDescent="0.2">
      <c r="A29" s="11" t="s">
        <v>147</v>
      </c>
      <c r="B29" s="12" t="s">
        <v>179</v>
      </c>
      <c r="C29" s="12" t="s">
        <v>180</v>
      </c>
      <c r="D29" s="12" t="s">
        <v>158</v>
      </c>
      <c r="E29" s="12" t="s">
        <v>15</v>
      </c>
      <c r="F29" s="12">
        <v>631</v>
      </c>
      <c r="G29" s="12" t="s">
        <v>19</v>
      </c>
      <c r="H29" s="12" t="s">
        <v>17</v>
      </c>
      <c r="I29" s="12" t="s">
        <v>18</v>
      </c>
      <c r="J29" s="12">
        <v>16.11</v>
      </c>
      <c r="K29" s="12">
        <v>15.04</v>
      </c>
      <c r="L29" s="12">
        <v>22.2</v>
      </c>
      <c r="M29" s="12">
        <v>7.96</v>
      </c>
      <c r="N29" s="12">
        <v>11.96</v>
      </c>
      <c r="O29" s="12">
        <v>15.01</v>
      </c>
      <c r="P29" s="13">
        <v>19.690000000000001</v>
      </c>
      <c r="Q29" s="13">
        <v>47.52</v>
      </c>
      <c r="R29" s="13">
        <v>22.89</v>
      </c>
      <c r="S29" s="13">
        <v>28.07</v>
      </c>
      <c r="T29" s="13">
        <v>21.81</v>
      </c>
      <c r="U29" s="13">
        <v>17.059999999999999</v>
      </c>
      <c r="V29" s="13">
        <v>17.48</v>
      </c>
    </row>
    <row r="30" spans="1:22" x14ac:dyDescent="0.2">
      <c r="A30" s="8" t="s">
        <v>147</v>
      </c>
      <c r="B30" s="9" t="s">
        <v>181</v>
      </c>
      <c r="C30" s="9" t="s">
        <v>182</v>
      </c>
      <c r="D30" s="9" t="s">
        <v>158</v>
      </c>
      <c r="E30" s="9" t="s">
        <v>15</v>
      </c>
      <c r="F30" s="9">
        <v>606</v>
      </c>
      <c r="G30" s="9" t="s">
        <v>16</v>
      </c>
      <c r="H30" s="9" t="s">
        <v>17</v>
      </c>
      <c r="I30" s="9" t="s">
        <v>18</v>
      </c>
      <c r="J30" s="9">
        <v>8.49</v>
      </c>
      <c r="K30" s="9">
        <v>-0.37</v>
      </c>
      <c r="L30" s="9">
        <v>-3.26</v>
      </c>
      <c r="M30" s="9">
        <v>2.4900000000000002</v>
      </c>
      <c r="N30" s="9">
        <v>-2.0099999999999998</v>
      </c>
      <c r="O30" s="9">
        <v>-0.03</v>
      </c>
      <c r="P30" s="10">
        <v>2.15</v>
      </c>
      <c r="Q30" s="10">
        <v>-1.17</v>
      </c>
      <c r="R30" s="10">
        <v>-6.26</v>
      </c>
      <c r="S30" s="10">
        <v>0.28000000000000003</v>
      </c>
      <c r="T30" s="10">
        <v>2.2599999999999998</v>
      </c>
      <c r="U30" s="10">
        <v>9.7799999999999994</v>
      </c>
      <c r="V30" s="10">
        <v>8.1999999999999993</v>
      </c>
    </row>
    <row r="31" spans="1:22" x14ac:dyDescent="0.2">
      <c r="A31" s="11" t="s">
        <v>147</v>
      </c>
      <c r="B31" s="12" t="s">
        <v>181</v>
      </c>
      <c r="C31" s="12" t="s">
        <v>182</v>
      </c>
      <c r="D31" s="12" t="s">
        <v>158</v>
      </c>
      <c r="E31" s="12" t="s">
        <v>15</v>
      </c>
      <c r="F31" s="12">
        <v>631</v>
      </c>
      <c r="G31" s="12" t="s">
        <v>19</v>
      </c>
      <c r="H31" s="12" t="s">
        <v>17</v>
      </c>
      <c r="I31" s="12" t="s">
        <v>18</v>
      </c>
      <c r="J31" s="12">
        <v>7.92</v>
      </c>
      <c r="K31" s="12">
        <v>37.450000000000003</v>
      </c>
      <c r="L31" s="12"/>
      <c r="M31" s="12">
        <v>11.94</v>
      </c>
      <c r="N31" s="12"/>
      <c r="O31" s="12">
        <v>31.64</v>
      </c>
      <c r="P31" s="13">
        <v>21.73</v>
      </c>
      <c r="Q31" s="13">
        <v>26.66</v>
      </c>
      <c r="R31" s="13">
        <v>14.4</v>
      </c>
      <c r="S31" s="13">
        <v>40.93</v>
      </c>
      <c r="T31" s="13">
        <v>25.14</v>
      </c>
      <c r="U31" s="13">
        <v>13</v>
      </c>
      <c r="V31" s="13">
        <v>9.25</v>
      </c>
    </row>
    <row r="32" spans="1:22" x14ac:dyDescent="0.2">
      <c r="A32" s="8" t="s">
        <v>147</v>
      </c>
      <c r="B32" s="9" t="s">
        <v>183</v>
      </c>
      <c r="C32" s="9" t="s">
        <v>184</v>
      </c>
      <c r="D32" s="9" t="s">
        <v>158</v>
      </c>
      <c r="E32" s="9" t="s">
        <v>15</v>
      </c>
      <c r="F32" s="9">
        <v>606</v>
      </c>
      <c r="G32" s="9" t="s">
        <v>16</v>
      </c>
      <c r="H32" s="9" t="s">
        <v>17</v>
      </c>
      <c r="I32" s="9" t="s">
        <v>18</v>
      </c>
      <c r="J32" s="9">
        <v>10.8</v>
      </c>
      <c r="K32" s="9">
        <v>9.1999999999999993</v>
      </c>
      <c r="L32" s="9">
        <v>8.59</v>
      </c>
      <c r="M32" s="9">
        <v>8.23</v>
      </c>
      <c r="N32" s="9">
        <v>6.27</v>
      </c>
      <c r="O32" s="9">
        <v>8.49</v>
      </c>
      <c r="P32" s="10">
        <v>7.95</v>
      </c>
      <c r="Q32" s="10">
        <v>5.22</v>
      </c>
      <c r="R32" s="10">
        <v>4.1900000000000004</v>
      </c>
      <c r="S32" s="10">
        <v>3.97</v>
      </c>
      <c r="T32" s="10">
        <v>11.05</v>
      </c>
      <c r="U32" s="10">
        <v>2.58</v>
      </c>
      <c r="V32" s="10">
        <v>4.18</v>
      </c>
    </row>
    <row r="33" spans="1:22" x14ac:dyDescent="0.2">
      <c r="A33" s="11" t="s">
        <v>147</v>
      </c>
      <c r="B33" s="12" t="s">
        <v>183</v>
      </c>
      <c r="C33" s="12" t="s">
        <v>184</v>
      </c>
      <c r="D33" s="12" t="s">
        <v>158</v>
      </c>
      <c r="E33" s="12" t="s">
        <v>15</v>
      </c>
      <c r="F33" s="12">
        <v>631</v>
      </c>
      <c r="G33" s="12" t="s">
        <v>19</v>
      </c>
      <c r="H33" s="12" t="s">
        <v>17</v>
      </c>
      <c r="I33" s="12" t="s">
        <v>18</v>
      </c>
      <c r="J33" s="12">
        <v>6.92</v>
      </c>
      <c r="K33" s="12">
        <v>7.45</v>
      </c>
      <c r="L33" s="12">
        <v>6.96</v>
      </c>
      <c r="M33" s="12">
        <v>5.58</v>
      </c>
      <c r="N33" s="12">
        <v>8.91</v>
      </c>
      <c r="O33" s="12">
        <v>11.01</v>
      </c>
      <c r="P33" s="13">
        <v>10.45</v>
      </c>
      <c r="Q33" s="13">
        <v>16.760000000000002</v>
      </c>
      <c r="R33" s="13">
        <v>11.43</v>
      </c>
      <c r="S33" s="13">
        <v>18.260000000000002</v>
      </c>
      <c r="T33" s="13">
        <v>13.89</v>
      </c>
      <c r="U33" s="13">
        <v>15.44</v>
      </c>
      <c r="V33" s="13">
        <v>13.84</v>
      </c>
    </row>
    <row r="34" spans="1:22" x14ac:dyDescent="0.2">
      <c r="A34" s="8" t="s">
        <v>147</v>
      </c>
      <c r="B34" s="9" t="s">
        <v>185</v>
      </c>
      <c r="C34" s="9" t="s">
        <v>186</v>
      </c>
      <c r="D34" s="9" t="s">
        <v>158</v>
      </c>
      <c r="E34" s="9" t="s">
        <v>15</v>
      </c>
      <c r="F34" s="9">
        <v>606</v>
      </c>
      <c r="G34" s="9" t="s">
        <v>16</v>
      </c>
      <c r="H34" s="9" t="s">
        <v>17</v>
      </c>
      <c r="I34" s="9" t="s">
        <v>18</v>
      </c>
      <c r="J34" s="9">
        <v>14.44</v>
      </c>
      <c r="K34" s="9">
        <v>15.43</v>
      </c>
      <c r="L34" s="9">
        <v>9.73</v>
      </c>
      <c r="M34" s="9">
        <v>9.6199999999999992</v>
      </c>
      <c r="N34" s="9">
        <v>7.86</v>
      </c>
      <c r="O34" s="9">
        <v>10.78</v>
      </c>
      <c r="P34" s="10">
        <v>11.63</v>
      </c>
      <c r="Q34" s="10">
        <v>8.1300000000000008</v>
      </c>
      <c r="R34" s="10">
        <v>5.87</v>
      </c>
      <c r="S34" s="10">
        <v>5.61</v>
      </c>
      <c r="T34" s="10">
        <v>11.5</v>
      </c>
      <c r="U34" s="10">
        <v>10.23</v>
      </c>
      <c r="V34" s="10">
        <v>5.37</v>
      </c>
    </row>
    <row r="35" spans="1:22" x14ac:dyDescent="0.2">
      <c r="A35" s="11" t="s">
        <v>147</v>
      </c>
      <c r="B35" s="12" t="s">
        <v>185</v>
      </c>
      <c r="C35" s="12" t="s">
        <v>186</v>
      </c>
      <c r="D35" s="12" t="s">
        <v>158</v>
      </c>
      <c r="E35" s="12" t="s">
        <v>15</v>
      </c>
      <c r="F35" s="12">
        <v>631</v>
      </c>
      <c r="G35" s="12" t="s">
        <v>19</v>
      </c>
      <c r="H35" s="12" t="s">
        <v>17</v>
      </c>
      <c r="I35" s="12" t="s">
        <v>18</v>
      </c>
      <c r="J35" s="12">
        <v>23.31</v>
      </c>
      <c r="K35" s="12">
        <v>16.79</v>
      </c>
      <c r="L35" s="12">
        <v>28.52</v>
      </c>
      <c r="M35" s="12">
        <v>8.66</v>
      </c>
      <c r="N35" s="12">
        <v>11.18</v>
      </c>
      <c r="O35" s="12">
        <v>16.260000000000002</v>
      </c>
      <c r="P35" s="13">
        <v>26.04</v>
      </c>
      <c r="Q35" s="13">
        <v>73.11</v>
      </c>
      <c r="R35" s="13">
        <v>33.880000000000003</v>
      </c>
      <c r="S35" s="13">
        <v>32.880000000000003</v>
      </c>
      <c r="T35" s="13">
        <v>29.56</v>
      </c>
      <c r="U35" s="13">
        <v>19.29</v>
      </c>
      <c r="V35" s="13">
        <v>25.22</v>
      </c>
    </row>
    <row r="36" spans="1:22" x14ac:dyDescent="0.2">
      <c r="A36" s="8" t="s">
        <v>147</v>
      </c>
      <c r="B36" s="9" t="s">
        <v>187</v>
      </c>
      <c r="C36" s="9" t="s">
        <v>188</v>
      </c>
      <c r="D36" s="9" t="s">
        <v>158</v>
      </c>
      <c r="E36" s="9" t="s">
        <v>15</v>
      </c>
      <c r="F36" s="9">
        <v>606</v>
      </c>
      <c r="G36" s="9" t="s">
        <v>16</v>
      </c>
      <c r="H36" s="9" t="s">
        <v>17</v>
      </c>
      <c r="I36" s="9" t="s">
        <v>18</v>
      </c>
      <c r="J36" s="9">
        <v>11.77</v>
      </c>
      <c r="K36" s="9">
        <v>10.77</v>
      </c>
      <c r="L36" s="9">
        <v>7.52</v>
      </c>
      <c r="M36" s="9">
        <v>8.91</v>
      </c>
      <c r="N36" s="9">
        <v>7.19</v>
      </c>
      <c r="O36" s="9">
        <v>5.6</v>
      </c>
      <c r="P36" s="10">
        <v>4.25</v>
      </c>
      <c r="Q36" s="10">
        <v>4.93</v>
      </c>
      <c r="R36" s="10">
        <v>3.66</v>
      </c>
      <c r="S36" s="10">
        <v>6.17</v>
      </c>
      <c r="T36" s="10">
        <v>2.4300000000000002</v>
      </c>
      <c r="U36" s="10">
        <v>16.78</v>
      </c>
      <c r="V36" s="10">
        <v>10.94</v>
      </c>
    </row>
    <row r="37" spans="1:22" x14ac:dyDescent="0.2">
      <c r="A37" s="11" t="s">
        <v>147</v>
      </c>
      <c r="B37" s="12" t="s">
        <v>187</v>
      </c>
      <c r="C37" s="12" t="s">
        <v>188</v>
      </c>
      <c r="D37" s="12" t="s">
        <v>158</v>
      </c>
      <c r="E37" s="12" t="s">
        <v>15</v>
      </c>
      <c r="F37" s="12">
        <v>631</v>
      </c>
      <c r="G37" s="12" t="s">
        <v>19</v>
      </c>
      <c r="H37" s="12" t="s">
        <v>17</v>
      </c>
      <c r="I37" s="12" t="s">
        <v>18</v>
      </c>
      <c r="J37" s="12">
        <v>13.55</v>
      </c>
      <c r="K37" s="12">
        <v>13.97</v>
      </c>
      <c r="L37" s="12">
        <v>12.49</v>
      </c>
      <c r="M37" s="12">
        <v>14.67</v>
      </c>
      <c r="N37" s="12">
        <v>11.35</v>
      </c>
      <c r="O37" s="12">
        <v>14.46</v>
      </c>
      <c r="P37" s="13">
        <v>21.18</v>
      </c>
      <c r="Q37" s="13">
        <v>15.35</v>
      </c>
      <c r="R37" s="13">
        <v>28.83</v>
      </c>
      <c r="S37" s="13">
        <v>17.05</v>
      </c>
      <c r="T37" s="13">
        <v>41.18</v>
      </c>
      <c r="U37" s="13">
        <v>10.54</v>
      </c>
      <c r="V37" s="13">
        <v>15.84</v>
      </c>
    </row>
    <row r="38" spans="1:22" x14ac:dyDescent="0.2">
      <c r="A38" s="8" t="s">
        <v>147</v>
      </c>
      <c r="B38" s="9" t="s">
        <v>189</v>
      </c>
      <c r="C38" s="9" t="s">
        <v>190</v>
      </c>
      <c r="D38" s="9" t="s">
        <v>158</v>
      </c>
      <c r="E38" s="9" t="s">
        <v>15</v>
      </c>
      <c r="F38" s="9">
        <v>606</v>
      </c>
      <c r="G38" s="9" t="s">
        <v>16</v>
      </c>
      <c r="H38" s="9" t="s">
        <v>17</v>
      </c>
      <c r="I38" s="9" t="s">
        <v>18</v>
      </c>
      <c r="J38" s="9">
        <v>9.0299999999999994</v>
      </c>
      <c r="K38" s="9">
        <v>11.53</v>
      </c>
      <c r="L38" s="9">
        <v>11.5</v>
      </c>
      <c r="M38" s="9">
        <v>14</v>
      </c>
      <c r="N38" s="9">
        <v>11.02</v>
      </c>
      <c r="O38" s="9">
        <v>7.85</v>
      </c>
      <c r="P38" s="10">
        <v>9.2200000000000006</v>
      </c>
      <c r="Q38" s="10">
        <v>6.43</v>
      </c>
      <c r="R38" s="10">
        <v>7.3</v>
      </c>
      <c r="S38" s="10">
        <v>8.01</v>
      </c>
      <c r="T38" s="10">
        <v>2.31</v>
      </c>
      <c r="U38" s="10">
        <v>7.05</v>
      </c>
      <c r="V38" s="10">
        <v>11.05</v>
      </c>
    </row>
    <row r="39" spans="1:22" x14ac:dyDescent="0.2">
      <c r="A39" s="11" t="s">
        <v>147</v>
      </c>
      <c r="B39" s="12" t="s">
        <v>189</v>
      </c>
      <c r="C39" s="12" t="s">
        <v>190</v>
      </c>
      <c r="D39" s="12" t="s">
        <v>158</v>
      </c>
      <c r="E39" s="12" t="s">
        <v>15</v>
      </c>
      <c r="F39" s="12">
        <v>631</v>
      </c>
      <c r="G39" s="12" t="s">
        <v>19</v>
      </c>
      <c r="H39" s="12" t="s">
        <v>17</v>
      </c>
      <c r="I39" s="12" t="s">
        <v>18</v>
      </c>
      <c r="J39" s="12">
        <v>11.97</v>
      </c>
      <c r="K39" s="12">
        <v>8.2100000000000009</v>
      </c>
      <c r="L39" s="12">
        <v>8.44</v>
      </c>
      <c r="M39" s="12">
        <v>9.08</v>
      </c>
      <c r="N39" s="12">
        <v>11.42</v>
      </c>
      <c r="O39" s="12">
        <v>9.59</v>
      </c>
      <c r="P39" s="13">
        <v>10.85</v>
      </c>
      <c r="Q39" s="13">
        <v>51.36</v>
      </c>
      <c r="R39" s="13">
        <v>45.24</v>
      </c>
      <c r="S39" s="13">
        <v>12.99</v>
      </c>
      <c r="T39" s="13">
        <v>53.36</v>
      </c>
      <c r="U39" s="13">
        <v>18.82</v>
      </c>
      <c r="V39" s="13">
        <v>13.51</v>
      </c>
    </row>
    <row r="40" spans="1:22" x14ac:dyDescent="0.2">
      <c r="A40" s="8" t="s">
        <v>147</v>
      </c>
      <c r="B40" s="9" t="s">
        <v>191</v>
      </c>
      <c r="C40" s="9" t="s">
        <v>192</v>
      </c>
      <c r="D40" s="9" t="s">
        <v>158</v>
      </c>
      <c r="E40" s="9" t="s">
        <v>15</v>
      </c>
      <c r="F40" s="9">
        <v>606</v>
      </c>
      <c r="G40" s="9" t="s">
        <v>16</v>
      </c>
      <c r="H40" s="9" t="s">
        <v>17</v>
      </c>
      <c r="I40" s="9" t="s">
        <v>18</v>
      </c>
      <c r="J40" s="9">
        <v>3.85</v>
      </c>
      <c r="K40" s="9">
        <v>6.04</v>
      </c>
      <c r="L40" s="9">
        <v>4.01</v>
      </c>
      <c r="M40" s="9">
        <v>7.91</v>
      </c>
      <c r="N40" s="9">
        <v>6.26</v>
      </c>
      <c r="O40" s="9">
        <v>7.53</v>
      </c>
      <c r="P40" s="10">
        <v>9.5500000000000007</v>
      </c>
      <c r="Q40" s="10">
        <v>5.91</v>
      </c>
      <c r="R40" s="10">
        <v>5.15</v>
      </c>
      <c r="S40" s="10">
        <v>3.59</v>
      </c>
      <c r="T40" s="10">
        <v>4.59</v>
      </c>
      <c r="U40" s="10">
        <v>8.33</v>
      </c>
      <c r="V40" s="10">
        <v>4.79</v>
      </c>
    </row>
    <row r="41" spans="1:22" x14ac:dyDescent="0.2">
      <c r="A41" s="11" t="s">
        <v>147</v>
      </c>
      <c r="B41" s="12" t="s">
        <v>191</v>
      </c>
      <c r="C41" s="12" t="s">
        <v>192</v>
      </c>
      <c r="D41" s="12" t="s">
        <v>158</v>
      </c>
      <c r="E41" s="12" t="s">
        <v>15</v>
      </c>
      <c r="F41" s="12">
        <v>631</v>
      </c>
      <c r="G41" s="12" t="s">
        <v>19</v>
      </c>
      <c r="H41" s="12" t="s">
        <v>17</v>
      </c>
      <c r="I41" s="12" t="s">
        <v>18</v>
      </c>
      <c r="J41" s="12">
        <v>9.25</v>
      </c>
      <c r="K41" s="12">
        <v>10.36</v>
      </c>
      <c r="L41" s="12">
        <v>10.52</v>
      </c>
      <c r="M41" s="12">
        <v>6.15</v>
      </c>
      <c r="N41" s="12">
        <v>5.65</v>
      </c>
      <c r="O41" s="12">
        <v>11.12</v>
      </c>
      <c r="P41" s="13">
        <v>11.94</v>
      </c>
      <c r="Q41" s="13">
        <v>9.51</v>
      </c>
      <c r="R41" s="13">
        <v>12.67</v>
      </c>
      <c r="S41" s="13">
        <v>9.8800000000000008</v>
      </c>
      <c r="T41" s="13">
        <v>15.97</v>
      </c>
      <c r="U41" s="13">
        <v>5.72</v>
      </c>
      <c r="V41" s="13">
        <v>6.74</v>
      </c>
    </row>
    <row r="42" spans="1:22" x14ac:dyDescent="0.2">
      <c r="A42" s="8" t="s">
        <v>147</v>
      </c>
      <c r="B42" s="9" t="s">
        <v>193</v>
      </c>
      <c r="C42" s="9" t="s">
        <v>194</v>
      </c>
      <c r="D42" s="9" t="s">
        <v>158</v>
      </c>
      <c r="E42" s="9" t="s">
        <v>15</v>
      </c>
      <c r="F42" s="9">
        <v>606</v>
      </c>
      <c r="G42" s="9" t="s">
        <v>16</v>
      </c>
      <c r="H42" s="9" t="s">
        <v>17</v>
      </c>
      <c r="I42" s="9" t="s">
        <v>18</v>
      </c>
      <c r="J42" s="9">
        <v>6.78</v>
      </c>
      <c r="K42" s="9">
        <v>3.63</v>
      </c>
      <c r="L42" s="9">
        <v>7.2</v>
      </c>
      <c r="M42" s="9">
        <v>6.55</v>
      </c>
      <c r="N42" s="9">
        <v>4.2699999999999996</v>
      </c>
      <c r="O42" s="9">
        <v>2.8</v>
      </c>
      <c r="P42" s="10">
        <v>6.75</v>
      </c>
      <c r="Q42" s="10">
        <v>5.13</v>
      </c>
      <c r="R42" s="10">
        <v>9.7200000000000006</v>
      </c>
      <c r="S42" s="10">
        <v>6.58</v>
      </c>
      <c r="T42" s="10">
        <v>10.81</v>
      </c>
      <c r="U42" s="10">
        <v>8.85</v>
      </c>
      <c r="V42" s="10">
        <v>7.04</v>
      </c>
    </row>
    <row r="43" spans="1:22" x14ac:dyDescent="0.2">
      <c r="A43" s="11" t="s">
        <v>147</v>
      </c>
      <c r="B43" s="12" t="s">
        <v>193</v>
      </c>
      <c r="C43" s="12" t="s">
        <v>194</v>
      </c>
      <c r="D43" s="12" t="s">
        <v>158</v>
      </c>
      <c r="E43" s="12" t="s">
        <v>15</v>
      </c>
      <c r="F43" s="12">
        <v>631</v>
      </c>
      <c r="G43" s="12" t="s">
        <v>19</v>
      </c>
      <c r="H43" s="12" t="s">
        <v>17</v>
      </c>
      <c r="I43" s="12" t="s">
        <v>18</v>
      </c>
      <c r="J43" s="12">
        <v>24.47</v>
      </c>
      <c r="K43" s="12">
        <v>33.270000000000003</v>
      </c>
      <c r="L43" s="12">
        <v>24.9</v>
      </c>
      <c r="M43" s="12">
        <v>28.73</v>
      </c>
      <c r="N43" s="12">
        <v>33.5</v>
      </c>
      <c r="O43" s="12">
        <v>46.72</v>
      </c>
      <c r="P43" s="13">
        <v>33.369999999999997</v>
      </c>
      <c r="Q43" s="13">
        <v>36</v>
      </c>
      <c r="R43" s="13">
        <v>25.65</v>
      </c>
      <c r="S43" s="13">
        <v>29.52</v>
      </c>
      <c r="T43" s="13">
        <v>22.54</v>
      </c>
      <c r="U43" s="13">
        <v>23</v>
      </c>
      <c r="V43" s="13">
        <v>29.57</v>
      </c>
    </row>
    <row r="44" spans="1:22" x14ac:dyDescent="0.2">
      <c r="A44" s="8" t="s">
        <v>147</v>
      </c>
      <c r="B44" s="9" t="s">
        <v>195</v>
      </c>
      <c r="C44" s="9" t="s">
        <v>196</v>
      </c>
      <c r="D44" s="9" t="s">
        <v>158</v>
      </c>
      <c r="E44" s="9" t="s">
        <v>15</v>
      </c>
      <c r="F44" s="9">
        <v>606</v>
      </c>
      <c r="G44" s="9" t="s">
        <v>16</v>
      </c>
      <c r="H44" s="9" t="s">
        <v>17</v>
      </c>
      <c r="I44" s="9" t="s">
        <v>18</v>
      </c>
      <c r="J44" s="9">
        <v>5.48</v>
      </c>
      <c r="K44" s="9">
        <v>9.16</v>
      </c>
      <c r="L44" s="9">
        <v>8.73</v>
      </c>
      <c r="M44" s="9">
        <v>11.9</v>
      </c>
      <c r="N44" s="9">
        <v>9.93</v>
      </c>
      <c r="O44" s="9">
        <v>9.9600000000000009</v>
      </c>
      <c r="P44" s="10">
        <v>10.35</v>
      </c>
      <c r="Q44" s="10">
        <v>9.93</v>
      </c>
      <c r="R44" s="10">
        <v>9.16</v>
      </c>
      <c r="S44" s="10">
        <v>8.8800000000000008</v>
      </c>
      <c r="T44" s="10">
        <v>11.12</v>
      </c>
      <c r="U44" s="10">
        <v>11.24</v>
      </c>
      <c r="V44" s="10">
        <v>7.21</v>
      </c>
    </row>
    <row r="45" spans="1:22" x14ac:dyDescent="0.2">
      <c r="A45" s="11" t="s">
        <v>147</v>
      </c>
      <c r="B45" s="12" t="s">
        <v>195</v>
      </c>
      <c r="C45" s="12" t="s">
        <v>196</v>
      </c>
      <c r="D45" s="12" t="s">
        <v>158</v>
      </c>
      <c r="E45" s="12" t="s">
        <v>15</v>
      </c>
      <c r="F45" s="12">
        <v>631</v>
      </c>
      <c r="G45" s="12" t="s">
        <v>19</v>
      </c>
      <c r="H45" s="12" t="s">
        <v>17</v>
      </c>
      <c r="I45" s="12" t="s">
        <v>18</v>
      </c>
      <c r="J45" s="12">
        <v>10.44</v>
      </c>
      <c r="K45" s="12">
        <v>25.86</v>
      </c>
      <c r="L45" s="12">
        <v>12.79</v>
      </c>
      <c r="M45" s="12">
        <v>13.51</v>
      </c>
      <c r="N45" s="12">
        <v>13.82</v>
      </c>
      <c r="O45" s="12">
        <v>15.11</v>
      </c>
      <c r="P45" s="13">
        <v>13.07</v>
      </c>
      <c r="Q45" s="13">
        <v>13.14</v>
      </c>
      <c r="R45" s="13">
        <v>17.53</v>
      </c>
      <c r="S45" s="13">
        <v>15.2</v>
      </c>
      <c r="T45" s="13">
        <v>19.25</v>
      </c>
      <c r="U45" s="13">
        <v>13.85</v>
      </c>
      <c r="V45" s="13">
        <v>19.11</v>
      </c>
    </row>
    <row r="46" spans="1:22" x14ac:dyDescent="0.2">
      <c r="A46" s="8" t="s">
        <v>147</v>
      </c>
      <c r="B46" s="9" t="s">
        <v>197</v>
      </c>
      <c r="C46" s="9" t="s">
        <v>198</v>
      </c>
      <c r="D46" s="9" t="s">
        <v>158</v>
      </c>
      <c r="E46" s="9" t="s">
        <v>15</v>
      </c>
      <c r="F46" s="9">
        <v>606</v>
      </c>
      <c r="G46" s="9" t="s">
        <v>16</v>
      </c>
      <c r="H46" s="9" t="s">
        <v>17</v>
      </c>
      <c r="I46" s="9" t="s">
        <v>18</v>
      </c>
      <c r="J46" s="9">
        <v>14</v>
      </c>
      <c r="K46" s="9">
        <v>16.12</v>
      </c>
      <c r="L46" s="9">
        <v>8.8000000000000007</v>
      </c>
      <c r="M46" s="9">
        <v>3.35</v>
      </c>
      <c r="N46" s="9">
        <v>-5.73</v>
      </c>
      <c r="O46" s="9">
        <v>11.47</v>
      </c>
      <c r="P46" s="10">
        <v>16.48</v>
      </c>
      <c r="Q46" s="10">
        <v>16.16</v>
      </c>
      <c r="R46" s="10">
        <v>8.02</v>
      </c>
      <c r="S46" s="10">
        <v>3.18</v>
      </c>
      <c r="T46" s="10">
        <v>-12.09</v>
      </c>
      <c r="U46" s="10">
        <v>12.64</v>
      </c>
      <c r="V46" s="10">
        <v>16.34</v>
      </c>
    </row>
    <row r="47" spans="1:22" x14ac:dyDescent="0.2">
      <c r="A47" s="11" t="s">
        <v>147</v>
      </c>
      <c r="B47" s="12" t="s">
        <v>197</v>
      </c>
      <c r="C47" s="12" t="s">
        <v>198</v>
      </c>
      <c r="D47" s="12" t="s">
        <v>158</v>
      </c>
      <c r="E47" s="12" t="s">
        <v>15</v>
      </c>
      <c r="F47" s="12">
        <v>631</v>
      </c>
      <c r="G47" s="12" t="s">
        <v>19</v>
      </c>
      <c r="H47" s="12" t="s">
        <v>17</v>
      </c>
      <c r="I47" s="12" t="s">
        <v>18</v>
      </c>
      <c r="J47" s="12">
        <v>31.89</v>
      </c>
      <c r="K47" s="12">
        <v>46.01</v>
      </c>
      <c r="L47" s="12">
        <v>30.6</v>
      </c>
      <c r="M47" s="12">
        <v>69.11</v>
      </c>
      <c r="N47" s="12"/>
      <c r="O47" s="12">
        <v>41.36</v>
      </c>
      <c r="P47" s="13">
        <v>43.7</v>
      </c>
      <c r="Q47" s="13">
        <v>69.5</v>
      </c>
      <c r="R47" s="13">
        <v>75.59</v>
      </c>
      <c r="S47" s="13">
        <v>73.64</v>
      </c>
      <c r="T47" s="13"/>
      <c r="U47" s="13">
        <v>39.14</v>
      </c>
      <c r="V47" s="13">
        <v>39.11</v>
      </c>
    </row>
    <row r="48" spans="1:22" x14ac:dyDescent="0.2">
      <c r="A48" s="8" t="s">
        <v>147</v>
      </c>
      <c r="B48" s="9" t="s">
        <v>199</v>
      </c>
      <c r="C48" s="9" t="s">
        <v>200</v>
      </c>
      <c r="D48" s="9" t="s">
        <v>158</v>
      </c>
      <c r="E48" s="9" t="s">
        <v>15</v>
      </c>
      <c r="F48" s="9">
        <v>606</v>
      </c>
      <c r="G48" s="9" t="s">
        <v>16</v>
      </c>
      <c r="H48" s="9" t="s">
        <v>17</v>
      </c>
      <c r="I48" s="9" t="s">
        <v>18</v>
      </c>
      <c r="J48" s="9">
        <v>17.309999999999999</v>
      </c>
      <c r="K48" s="9">
        <v>13.57</v>
      </c>
      <c r="L48" s="9">
        <v>7.6</v>
      </c>
      <c r="M48" s="9">
        <v>7.45</v>
      </c>
      <c r="N48" s="9">
        <v>6.32</v>
      </c>
      <c r="O48" s="9">
        <v>8.58</v>
      </c>
      <c r="P48" s="10">
        <v>10</v>
      </c>
      <c r="Q48" s="10">
        <v>11.96</v>
      </c>
      <c r="R48" s="10">
        <v>12.42</v>
      </c>
      <c r="S48" s="10">
        <v>4.91</v>
      </c>
      <c r="T48" s="10">
        <v>7.44</v>
      </c>
      <c r="U48" s="10">
        <v>11.99</v>
      </c>
      <c r="V48" s="10">
        <v>8.5299999999999994</v>
      </c>
    </row>
    <row r="49" spans="1:22" x14ac:dyDescent="0.2">
      <c r="A49" s="11" t="s">
        <v>147</v>
      </c>
      <c r="B49" s="12" t="s">
        <v>199</v>
      </c>
      <c r="C49" s="12" t="s">
        <v>200</v>
      </c>
      <c r="D49" s="12" t="s">
        <v>158</v>
      </c>
      <c r="E49" s="12" t="s">
        <v>15</v>
      </c>
      <c r="F49" s="12">
        <v>631</v>
      </c>
      <c r="G49" s="12" t="s">
        <v>19</v>
      </c>
      <c r="H49" s="12" t="s">
        <v>17</v>
      </c>
      <c r="I49" s="12" t="s">
        <v>18</v>
      </c>
      <c r="J49" s="12">
        <v>21.06</v>
      </c>
      <c r="K49" s="12">
        <v>25.37</v>
      </c>
      <c r="L49" s="12">
        <v>26.4</v>
      </c>
      <c r="M49" s="12">
        <v>35.159999999999997</v>
      </c>
      <c r="N49" s="12">
        <v>39.81</v>
      </c>
      <c r="O49" s="12">
        <v>37.04</v>
      </c>
      <c r="P49" s="13">
        <v>41.78</v>
      </c>
      <c r="Q49" s="13">
        <v>39.909999999999997</v>
      </c>
      <c r="R49" s="13">
        <v>38.24</v>
      </c>
      <c r="S49" s="13">
        <v>48.3</v>
      </c>
      <c r="T49" s="13">
        <v>37.159999999999997</v>
      </c>
      <c r="U49" s="13">
        <v>30.82</v>
      </c>
      <c r="V49" s="13">
        <v>33.35</v>
      </c>
    </row>
    <row r="50" spans="1:22" x14ac:dyDescent="0.2">
      <c r="A50" s="8" t="s">
        <v>147</v>
      </c>
      <c r="B50" s="9" t="s">
        <v>201</v>
      </c>
      <c r="C50" s="9" t="s">
        <v>202</v>
      </c>
      <c r="D50" s="9" t="s">
        <v>158</v>
      </c>
      <c r="E50" s="9" t="s">
        <v>15</v>
      </c>
      <c r="F50" s="9">
        <v>606</v>
      </c>
      <c r="G50" s="9" t="s">
        <v>16</v>
      </c>
      <c r="H50" s="9" t="s">
        <v>17</v>
      </c>
      <c r="I50" s="9" t="s">
        <v>18</v>
      </c>
      <c r="J50" s="9">
        <v>18.75</v>
      </c>
      <c r="K50" s="9">
        <v>15.75</v>
      </c>
      <c r="L50" s="9">
        <v>5.75</v>
      </c>
      <c r="M50" s="9">
        <v>5.64</v>
      </c>
      <c r="N50" s="9">
        <v>3.55</v>
      </c>
      <c r="O50" s="9">
        <v>7.36</v>
      </c>
      <c r="P50" s="10">
        <v>9.73</v>
      </c>
      <c r="Q50" s="10">
        <v>15.88</v>
      </c>
      <c r="R50" s="10">
        <v>13.57</v>
      </c>
      <c r="S50" s="10">
        <v>4.93</v>
      </c>
      <c r="T50" s="10">
        <v>5</v>
      </c>
      <c r="U50" s="10">
        <v>13.64</v>
      </c>
      <c r="V50" s="10">
        <v>7.6</v>
      </c>
    </row>
    <row r="51" spans="1:22" x14ac:dyDescent="0.2">
      <c r="A51" s="11" t="s">
        <v>147</v>
      </c>
      <c r="B51" s="12" t="s">
        <v>201</v>
      </c>
      <c r="C51" s="12" t="s">
        <v>202</v>
      </c>
      <c r="D51" s="12" t="s">
        <v>158</v>
      </c>
      <c r="E51" s="12" t="s">
        <v>15</v>
      </c>
      <c r="F51" s="12">
        <v>631</v>
      </c>
      <c r="G51" s="12" t="s">
        <v>19</v>
      </c>
      <c r="H51" s="12" t="s">
        <v>17</v>
      </c>
      <c r="I51" s="12" t="s">
        <v>18</v>
      </c>
      <c r="J51" s="12">
        <v>21.77</v>
      </c>
      <c r="K51" s="12">
        <v>29.32</v>
      </c>
      <c r="L51" s="12">
        <v>30.1</v>
      </c>
      <c r="M51" s="12">
        <v>35.869999999999997</v>
      </c>
      <c r="N51" s="12">
        <v>51.33</v>
      </c>
      <c r="O51" s="12">
        <v>49.33</v>
      </c>
      <c r="P51" s="13">
        <v>55.46</v>
      </c>
      <c r="Q51" s="13">
        <v>45.24</v>
      </c>
      <c r="R51" s="13">
        <v>57.71</v>
      </c>
      <c r="S51" s="13">
        <v>59.62</v>
      </c>
      <c r="T51" s="13">
        <v>60.29</v>
      </c>
      <c r="U51" s="13">
        <v>36.57</v>
      </c>
      <c r="V51" s="13">
        <v>49.58</v>
      </c>
    </row>
    <row r="52" spans="1:22" x14ac:dyDescent="0.2">
      <c r="A52" s="8" t="s">
        <v>147</v>
      </c>
      <c r="B52" s="9" t="s">
        <v>203</v>
      </c>
      <c r="C52" s="9" t="s">
        <v>204</v>
      </c>
      <c r="D52" s="9" t="s">
        <v>158</v>
      </c>
      <c r="E52" s="9" t="s">
        <v>15</v>
      </c>
      <c r="F52" s="9">
        <v>606</v>
      </c>
      <c r="G52" s="9" t="s">
        <v>16</v>
      </c>
      <c r="H52" s="9" t="s">
        <v>17</v>
      </c>
      <c r="I52" s="9" t="s">
        <v>18</v>
      </c>
      <c r="J52" s="9">
        <v>26.9</v>
      </c>
      <c r="K52" s="9">
        <v>18.52</v>
      </c>
      <c r="L52" s="9">
        <v>10.28</v>
      </c>
      <c r="M52" s="9">
        <v>7.64</v>
      </c>
      <c r="N52" s="9">
        <v>6.47</v>
      </c>
      <c r="O52" s="9">
        <v>11.15</v>
      </c>
      <c r="P52" s="10">
        <v>10.49</v>
      </c>
      <c r="Q52" s="10">
        <v>13.28</v>
      </c>
      <c r="R52" s="10">
        <v>9.6999999999999993</v>
      </c>
      <c r="S52" s="10">
        <v>4.4800000000000004</v>
      </c>
      <c r="T52" s="10">
        <v>5.93</v>
      </c>
      <c r="U52" s="10">
        <v>15.64</v>
      </c>
      <c r="V52" s="10">
        <v>12.12</v>
      </c>
    </row>
    <row r="53" spans="1:22" x14ac:dyDescent="0.2">
      <c r="A53" s="11" t="s">
        <v>147</v>
      </c>
      <c r="B53" s="12" t="s">
        <v>203</v>
      </c>
      <c r="C53" s="12" t="s">
        <v>204</v>
      </c>
      <c r="D53" s="12" t="s">
        <v>158</v>
      </c>
      <c r="E53" s="12" t="s">
        <v>15</v>
      </c>
      <c r="F53" s="12">
        <v>631</v>
      </c>
      <c r="G53" s="12" t="s">
        <v>19</v>
      </c>
      <c r="H53" s="12" t="s">
        <v>17</v>
      </c>
      <c r="I53" s="12" t="s">
        <v>18</v>
      </c>
      <c r="J53" s="12">
        <v>17.98</v>
      </c>
      <c r="K53" s="12">
        <v>17.190000000000001</v>
      </c>
      <c r="L53" s="12">
        <v>25.37</v>
      </c>
      <c r="M53" s="12">
        <v>27.62</v>
      </c>
      <c r="N53" s="12">
        <v>44.03</v>
      </c>
      <c r="O53" s="12">
        <v>28.78</v>
      </c>
      <c r="P53" s="13">
        <v>36.56</v>
      </c>
      <c r="Q53" s="13">
        <v>31.17</v>
      </c>
      <c r="R53" s="13">
        <v>35.39</v>
      </c>
      <c r="S53" s="13">
        <v>43</v>
      </c>
      <c r="T53" s="13">
        <v>64.16</v>
      </c>
      <c r="U53" s="13">
        <v>28.26</v>
      </c>
      <c r="V53" s="13">
        <v>23.18</v>
      </c>
    </row>
    <row r="54" spans="1:22" x14ac:dyDescent="0.2">
      <c r="A54" s="8" t="s">
        <v>147</v>
      </c>
      <c r="B54" s="9" t="s">
        <v>205</v>
      </c>
      <c r="C54" s="9" t="s">
        <v>206</v>
      </c>
      <c r="D54" s="9" t="s">
        <v>158</v>
      </c>
      <c r="E54" s="9" t="s">
        <v>15</v>
      </c>
      <c r="F54" s="9">
        <v>606</v>
      </c>
      <c r="G54" s="9" t="s">
        <v>16</v>
      </c>
      <c r="H54" s="9" t="s">
        <v>17</v>
      </c>
      <c r="I54" s="9" t="s">
        <v>18</v>
      </c>
      <c r="J54" s="9">
        <v>7.12</v>
      </c>
      <c r="K54" s="9">
        <v>1.93</v>
      </c>
      <c r="L54" s="9">
        <v>-14.13</v>
      </c>
      <c r="M54" s="9">
        <v>4.59</v>
      </c>
      <c r="N54" s="9">
        <v>3.82</v>
      </c>
      <c r="O54" s="9">
        <v>2.33</v>
      </c>
      <c r="P54" s="10">
        <v>4.26</v>
      </c>
      <c r="Q54" s="10">
        <v>6.42</v>
      </c>
      <c r="R54" s="10">
        <v>3.62</v>
      </c>
      <c r="S54" s="10">
        <v>3.9</v>
      </c>
      <c r="T54" s="10">
        <v>7.96</v>
      </c>
      <c r="U54" s="10">
        <v>8.8699999999999992</v>
      </c>
      <c r="V54" s="10">
        <v>6.6</v>
      </c>
    </row>
    <row r="55" spans="1:22" x14ac:dyDescent="0.2">
      <c r="A55" s="11" t="s">
        <v>147</v>
      </c>
      <c r="B55" s="12" t="s">
        <v>205</v>
      </c>
      <c r="C55" s="12" t="s">
        <v>206</v>
      </c>
      <c r="D55" s="12" t="s">
        <v>158</v>
      </c>
      <c r="E55" s="12" t="s">
        <v>15</v>
      </c>
      <c r="F55" s="12">
        <v>631</v>
      </c>
      <c r="G55" s="12" t="s">
        <v>19</v>
      </c>
      <c r="H55" s="12" t="s">
        <v>17</v>
      </c>
      <c r="I55" s="12" t="s">
        <v>18</v>
      </c>
      <c r="J55" s="12">
        <v>30.26</v>
      </c>
      <c r="K55" s="12">
        <v>28.35</v>
      </c>
      <c r="L55" s="12">
        <v>48.54</v>
      </c>
      <c r="M55" s="12">
        <v>315.67</v>
      </c>
      <c r="N55" s="12">
        <v>53.31</v>
      </c>
      <c r="O55" s="12">
        <v>29.97</v>
      </c>
      <c r="P55" s="13">
        <v>18.79</v>
      </c>
      <c r="Q55" s="13">
        <v>43.71</v>
      </c>
      <c r="R55" s="13">
        <v>38.97</v>
      </c>
      <c r="S55" s="13">
        <v>38.880000000000003</v>
      </c>
      <c r="T55" s="13">
        <v>24.87</v>
      </c>
      <c r="U55" s="13">
        <v>23.05</v>
      </c>
      <c r="V55" s="13">
        <v>29.15</v>
      </c>
    </row>
    <row r="56" spans="1:22" x14ac:dyDescent="0.2">
      <c r="A56" s="8" t="s">
        <v>147</v>
      </c>
      <c r="B56" s="9" t="s">
        <v>207</v>
      </c>
      <c r="C56" s="9" t="s">
        <v>208</v>
      </c>
      <c r="D56" s="9" t="s">
        <v>158</v>
      </c>
      <c r="E56" s="9" t="s">
        <v>15</v>
      </c>
      <c r="F56" s="9">
        <v>606</v>
      </c>
      <c r="G56" s="9" t="s">
        <v>16</v>
      </c>
      <c r="H56" s="9" t="s">
        <v>17</v>
      </c>
      <c r="I56" s="9" t="s">
        <v>18</v>
      </c>
      <c r="J56" s="9">
        <v>10.92</v>
      </c>
      <c r="K56" s="9">
        <v>8.7100000000000009</v>
      </c>
      <c r="L56" s="9">
        <v>9.3000000000000007</v>
      </c>
      <c r="M56" s="9">
        <v>10.31</v>
      </c>
      <c r="N56" s="9">
        <v>11.39</v>
      </c>
      <c r="O56" s="9">
        <v>10.44</v>
      </c>
      <c r="P56" s="10">
        <v>11.04</v>
      </c>
      <c r="Q56" s="10">
        <v>8.08</v>
      </c>
      <c r="R56" s="10">
        <v>7.8</v>
      </c>
      <c r="S56" s="10">
        <v>6.18</v>
      </c>
      <c r="T56" s="10">
        <v>10.88</v>
      </c>
      <c r="U56" s="10">
        <v>7.48</v>
      </c>
      <c r="V56" s="10">
        <v>7.26</v>
      </c>
    </row>
    <row r="57" spans="1:22" x14ac:dyDescent="0.2">
      <c r="A57" s="11" t="s">
        <v>147</v>
      </c>
      <c r="B57" s="12" t="s">
        <v>207</v>
      </c>
      <c r="C57" s="12" t="s">
        <v>208</v>
      </c>
      <c r="D57" s="12" t="s">
        <v>158</v>
      </c>
      <c r="E57" s="12" t="s">
        <v>15</v>
      </c>
      <c r="F57" s="12">
        <v>631</v>
      </c>
      <c r="G57" s="12" t="s">
        <v>19</v>
      </c>
      <c r="H57" s="12" t="s">
        <v>17</v>
      </c>
      <c r="I57" s="12" t="s">
        <v>18</v>
      </c>
      <c r="J57" s="12">
        <v>25.41</v>
      </c>
      <c r="K57" s="12">
        <v>28.58</v>
      </c>
      <c r="L57" s="12">
        <v>23.64</v>
      </c>
      <c r="M57" s="12">
        <v>26.45</v>
      </c>
      <c r="N57" s="12">
        <v>27.47</v>
      </c>
      <c r="O57" s="12">
        <v>29.1</v>
      </c>
      <c r="P57" s="13">
        <v>28.46</v>
      </c>
      <c r="Q57" s="13">
        <v>36.58</v>
      </c>
      <c r="R57" s="13">
        <v>33.950000000000003</v>
      </c>
      <c r="S57" s="13">
        <v>36.119999999999997</v>
      </c>
      <c r="T57" s="13">
        <v>18.18</v>
      </c>
      <c r="U57" s="13">
        <v>27.66</v>
      </c>
      <c r="V57" s="13">
        <v>28.05</v>
      </c>
    </row>
    <row r="58" spans="1:22" x14ac:dyDescent="0.2">
      <c r="A58" s="8" t="s">
        <v>147</v>
      </c>
      <c r="B58" s="9" t="s">
        <v>209</v>
      </c>
      <c r="C58" s="9" t="s">
        <v>210</v>
      </c>
      <c r="D58" s="9" t="s">
        <v>158</v>
      </c>
      <c r="E58" s="9" t="s">
        <v>15</v>
      </c>
      <c r="F58" s="9">
        <v>606</v>
      </c>
      <c r="G58" s="9" t="s">
        <v>16</v>
      </c>
      <c r="H58" s="9" t="s">
        <v>17</v>
      </c>
      <c r="I58" s="9" t="s">
        <v>18</v>
      </c>
      <c r="J58" s="9">
        <v>9.9700000000000006</v>
      </c>
      <c r="K58" s="9">
        <v>5.82</v>
      </c>
      <c r="L58" s="9">
        <v>40.299999999999997</v>
      </c>
      <c r="M58" s="9">
        <v>12.59</v>
      </c>
      <c r="N58" s="9">
        <v>1.28</v>
      </c>
      <c r="O58" s="9">
        <v>2.71</v>
      </c>
      <c r="P58" s="10">
        <v>8.33</v>
      </c>
      <c r="Q58" s="10">
        <v>5.12</v>
      </c>
      <c r="R58" s="10">
        <v>37.229999999999997</v>
      </c>
      <c r="S58" s="10">
        <v>1.81</v>
      </c>
      <c r="T58" s="10">
        <v>13.91</v>
      </c>
      <c r="U58" s="10">
        <v>6.66</v>
      </c>
      <c r="V58" s="10">
        <v>0.06</v>
      </c>
    </row>
    <row r="59" spans="1:22" x14ac:dyDescent="0.2">
      <c r="A59" s="11" t="s">
        <v>147</v>
      </c>
      <c r="B59" s="12" t="s">
        <v>209</v>
      </c>
      <c r="C59" s="12" t="s">
        <v>210</v>
      </c>
      <c r="D59" s="12" t="s">
        <v>158</v>
      </c>
      <c r="E59" s="12" t="s">
        <v>15</v>
      </c>
      <c r="F59" s="12">
        <v>631</v>
      </c>
      <c r="G59" s="12" t="s">
        <v>19</v>
      </c>
      <c r="H59" s="12" t="s">
        <v>17</v>
      </c>
      <c r="I59" s="12" t="s">
        <v>18</v>
      </c>
      <c r="J59" s="12">
        <v>12.03</v>
      </c>
      <c r="K59" s="12">
        <v>19.170000000000002</v>
      </c>
      <c r="L59" s="12">
        <v>20.36</v>
      </c>
      <c r="M59" s="12">
        <v>28.55</v>
      </c>
      <c r="N59" s="12">
        <v>67.599999999999994</v>
      </c>
      <c r="O59" s="12">
        <v>62.48</v>
      </c>
      <c r="P59" s="13">
        <v>32.630000000000003</v>
      </c>
      <c r="Q59" s="13">
        <v>43.7</v>
      </c>
      <c r="R59" s="13">
        <v>4.63</v>
      </c>
      <c r="S59" s="13">
        <v>68.099999999999994</v>
      </c>
      <c r="T59" s="13">
        <v>6.52</v>
      </c>
      <c r="U59" s="13">
        <v>13.04</v>
      </c>
      <c r="V59" s="13">
        <v>195.33</v>
      </c>
    </row>
    <row r="60" spans="1:22" x14ac:dyDescent="0.2">
      <c r="A60" s="8" t="s">
        <v>147</v>
      </c>
      <c r="B60" s="9" t="s">
        <v>211</v>
      </c>
      <c r="C60" s="9" t="s">
        <v>212</v>
      </c>
      <c r="D60" s="9" t="s">
        <v>158</v>
      </c>
      <c r="E60" s="9" t="s">
        <v>15</v>
      </c>
      <c r="F60" s="9">
        <v>606</v>
      </c>
      <c r="G60" s="9" t="s">
        <v>16</v>
      </c>
      <c r="H60" s="9" t="s">
        <v>17</v>
      </c>
      <c r="I60" s="9" t="s">
        <v>18</v>
      </c>
      <c r="J60" s="9">
        <v>8.77</v>
      </c>
      <c r="K60" s="9">
        <v>8.31</v>
      </c>
      <c r="L60" s="9">
        <v>5.89</v>
      </c>
      <c r="M60" s="9">
        <v>4.93</v>
      </c>
      <c r="N60" s="9">
        <v>5.85</v>
      </c>
      <c r="O60" s="9">
        <v>17.38</v>
      </c>
      <c r="P60" s="10">
        <v>8.7899999999999991</v>
      </c>
      <c r="Q60" s="10">
        <v>6.56</v>
      </c>
      <c r="R60" s="10">
        <v>5.63</v>
      </c>
      <c r="S60" s="10">
        <v>4.3499999999999996</v>
      </c>
      <c r="T60" s="10">
        <v>9.8699999999999992</v>
      </c>
      <c r="U60" s="10">
        <v>11.4</v>
      </c>
      <c r="V60" s="10">
        <v>7.97</v>
      </c>
    </row>
    <row r="61" spans="1:22" x14ac:dyDescent="0.2">
      <c r="A61" s="11" t="s">
        <v>147</v>
      </c>
      <c r="B61" s="12" t="s">
        <v>211</v>
      </c>
      <c r="C61" s="12" t="s">
        <v>212</v>
      </c>
      <c r="D61" s="12" t="s">
        <v>158</v>
      </c>
      <c r="E61" s="12" t="s">
        <v>15</v>
      </c>
      <c r="F61" s="12">
        <v>631</v>
      </c>
      <c r="G61" s="12" t="s">
        <v>19</v>
      </c>
      <c r="H61" s="12" t="s">
        <v>17</v>
      </c>
      <c r="I61" s="12" t="s">
        <v>18</v>
      </c>
      <c r="J61" s="12">
        <v>15.7</v>
      </c>
      <c r="K61" s="12">
        <v>17.48</v>
      </c>
      <c r="L61" s="12">
        <v>17.25</v>
      </c>
      <c r="M61" s="12">
        <v>17.29</v>
      </c>
      <c r="N61" s="12">
        <v>27.58</v>
      </c>
      <c r="O61" s="12">
        <v>16.59</v>
      </c>
      <c r="P61" s="13">
        <v>14.1</v>
      </c>
      <c r="Q61" s="13">
        <v>31.82</v>
      </c>
      <c r="R61" s="13">
        <v>27.72</v>
      </c>
      <c r="S61" s="13">
        <v>26.76</v>
      </c>
      <c r="T61" s="13">
        <v>12.03</v>
      </c>
      <c r="U61" s="13">
        <v>13.59</v>
      </c>
      <c r="V61" s="13">
        <v>18.84</v>
      </c>
    </row>
    <row r="62" spans="1:22" x14ac:dyDescent="0.2">
      <c r="A62" s="8" t="s">
        <v>147</v>
      </c>
      <c r="B62" s="9" t="s">
        <v>213</v>
      </c>
      <c r="C62" s="9" t="s">
        <v>214</v>
      </c>
      <c r="D62" s="9" t="s">
        <v>158</v>
      </c>
      <c r="E62" s="9" t="s">
        <v>15</v>
      </c>
      <c r="F62" s="9">
        <v>606</v>
      </c>
      <c r="G62" s="9" t="s">
        <v>16</v>
      </c>
      <c r="H62" s="9" t="s">
        <v>17</v>
      </c>
      <c r="I62" s="9" t="s">
        <v>18</v>
      </c>
      <c r="J62" s="9">
        <v>15.17</v>
      </c>
      <c r="K62" s="9">
        <v>11.11</v>
      </c>
      <c r="L62" s="9">
        <v>24.32</v>
      </c>
      <c r="M62" s="9">
        <v>9.7100000000000009</v>
      </c>
      <c r="N62" s="9">
        <v>9.25</v>
      </c>
      <c r="O62" s="9">
        <v>9.98</v>
      </c>
      <c r="P62" s="10">
        <v>11</v>
      </c>
      <c r="Q62" s="10">
        <v>6.58</v>
      </c>
      <c r="R62" s="10">
        <v>3.97</v>
      </c>
      <c r="S62" s="10">
        <v>5.76</v>
      </c>
      <c r="T62" s="10">
        <v>5.18</v>
      </c>
      <c r="U62" s="10">
        <v>5.77</v>
      </c>
      <c r="V62" s="10">
        <v>4.82</v>
      </c>
    </row>
    <row r="63" spans="1:22" x14ac:dyDescent="0.2">
      <c r="A63" s="11" t="s">
        <v>147</v>
      </c>
      <c r="B63" s="12" t="s">
        <v>213</v>
      </c>
      <c r="C63" s="12" t="s">
        <v>214</v>
      </c>
      <c r="D63" s="12" t="s">
        <v>158</v>
      </c>
      <c r="E63" s="12" t="s">
        <v>15</v>
      </c>
      <c r="F63" s="12">
        <v>631</v>
      </c>
      <c r="G63" s="12" t="s">
        <v>19</v>
      </c>
      <c r="H63" s="12" t="s">
        <v>17</v>
      </c>
      <c r="I63" s="12" t="s">
        <v>18</v>
      </c>
      <c r="J63" s="12">
        <v>13.74</v>
      </c>
      <c r="K63" s="12">
        <v>17.37</v>
      </c>
      <c r="L63" s="12">
        <v>6.88</v>
      </c>
      <c r="M63" s="12">
        <v>18.16</v>
      </c>
      <c r="N63" s="12">
        <v>16.739999999999998</v>
      </c>
      <c r="O63" s="12">
        <v>17.11</v>
      </c>
      <c r="P63" s="13">
        <v>16.03</v>
      </c>
      <c r="Q63" s="13">
        <v>24.32</v>
      </c>
      <c r="R63" s="13">
        <v>25.15</v>
      </c>
      <c r="S63" s="13">
        <v>23.2</v>
      </c>
      <c r="T63" s="13">
        <v>28.12</v>
      </c>
      <c r="U63" s="13">
        <v>25.44</v>
      </c>
      <c r="V63" s="13">
        <v>28.09</v>
      </c>
    </row>
    <row r="64" spans="1:22" x14ac:dyDescent="0.2">
      <c r="A64" s="8" t="s">
        <v>147</v>
      </c>
      <c r="B64" s="9" t="s">
        <v>215</v>
      </c>
      <c r="C64" s="9" t="s">
        <v>216</v>
      </c>
      <c r="D64" s="9" t="s">
        <v>158</v>
      </c>
      <c r="E64" s="9" t="s">
        <v>15</v>
      </c>
      <c r="F64" s="9">
        <v>606</v>
      </c>
      <c r="G64" s="9" t="s">
        <v>16</v>
      </c>
      <c r="H64" s="9" t="s">
        <v>17</v>
      </c>
      <c r="I64" s="9" t="s">
        <v>18</v>
      </c>
      <c r="J64" s="9">
        <v>14.63</v>
      </c>
      <c r="K64" s="9">
        <v>10.65</v>
      </c>
      <c r="L64" s="9">
        <v>55.73</v>
      </c>
      <c r="M64" s="9">
        <v>10.7</v>
      </c>
      <c r="N64" s="9">
        <v>11.34</v>
      </c>
      <c r="O64" s="9">
        <v>8.57</v>
      </c>
      <c r="P64" s="10">
        <v>9</v>
      </c>
      <c r="Q64" s="10">
        <v>3.91</v>
      </c>
      <c r="R64" s="10">
        <v>-0.46</v>
      </c>
      <c r="S64" s="10">
        <v>5.54</v>
      </c>
      <c r="T64" s="10">
        <v>-0.75</v>
      </c>
      <c r="U64" s="10">
        <v>1.5</v>
      </c>
      <c r="V64" s="10">
        <v>2.97</v>
      </c>
    </row>
    <row r="65" spans="1:22" x14ac:dyDescent="0.2">
      <c r="A65" s="11" t="s">
        <v>147</v>
      </c>
      <c r="B65" s="12" t="s">
        <v>215</v>
      </c>
      <c r="C65" s="12" t="s">
        <v>216</v>
      </c>
      <c r="D65" s="12" t="s">
        <v>158</v>
      </c>
      <c r="E65" s="12" t="s">
        <v>15</v>
      </c>
      <c r="F65" s="12">
        <v>631</v>
      </c>
      <c r="G65" s="12" t="s">
        <v>19</v>
      </c>
      <c r="H65" s="12" t="s">
        <v>17</v>
      </c>
      <c r="I65" s="12" t="s">
        <v>18</v>
      </c>
      <c r="J65" s="12">
        <v>10.48</v>
      </c>
      <c r="K65" s="12">
        <v>14.56</v>
      </c>
      <c r="L65" s="12">
        <v>2.42</v>
      </c>
      <c r="M65" s="12">
        <v>12.93</v>
      </c>
      <c r="N65" s="12">
        <v>10.64</v>
      </c>
      <c r="O65" s="12">
        <v>17.940000000000001</v>
      </c>
      <c r="P65" s="13">
        <v>12.82</v>
      </c>
      <c r="Q65" s="13">
        <v>27.84</v>
      </c>
      <c r="R65" s="13">
        <v>21.07</v>
      </c>
      <c r="S65" s="13">
        <v>20.190000000000001</v>
      </c>
      <c r="T65" s="13">
        <v>49.75</v>
      </c>
      <c r="U65" s="13">
        <v>58.38</v>
      </c>
      <c r="V65" s="13">
        <v>33.19</v>
      </c>
    </row>
    <row r="66" spans="1:22" x14ac:dyDescent="0.2">
      <c r="A66" s="8" t="s">
        <v>147</v>
      </c>
      <c r="B66" s="9" t="s">
        <v>217</v>
      </c>
      <c r="C66" s="9" t="s">
        <v>218</v>
      </c>
      <c r="D66" s="9" t="s">
        <v>158</v>
      </c>
      <c r="E66" s="9" t="s">
        <v>15</v>
      </c>
      <c r="F66" s="9">
        <v>606</v>
      </c>
      <c r="G66" s="9" t="s">
        <v>16</v>
      </c>
      <c r="H66" s="9" t="s">
        <v>17</v>
      </c>
      <c r="I66" s="9" t="s">
        <v>18</v>
      </c>
      <c r="J66" s="9">
        <v>15.55</v>
      </c>
      <c r="K66" s="9">
        <v>11.45</v>
      </c>
      <c r="L66" s="9">
        <v>8.84</v>
      </c>
      <c r="M66" s="9">
        <v>9.43</v>
      </c>
      <c r="N66" s="9">
        <v>8.23</v>
      </c>
      <c r="O66" s="9">
        <v>10.68</v>
      </c>
      <c r="P66" s="10">
        <v>11.98</v>
      </c>
      <c r="Q66" s="10">
        <v>7.84</v>
      </c>
      <c r="R66" s="10">
        <v>6.02</v>
      </c>
      <c r="S66" s="10">
        <v>5.87</v>
      </c>
      <c r="T66" s="10">
        <v>7.78</v>
      </c>
      <c r="U66" s="10">
        <v>7.59</v>
      </c>
      <c r="V66" s="10">
        <v>5.58</v>
      </c>
    </row>
    <row r="67" spans="1:22" x14ac:dyDescent="0.2">
      <c r="A67" s="11" t="s">
        <v>147</v>
      </c>
      <c r="B67" s="12" t="s">
        <v>217</v>
      </c>
      <c r="C67" s="12" t="s">
        <v>218</v>
      </c>
      <c r="D67" s="12" t="s">
        <v>158</v>
      </c>
      <c r="E67" s="12" t="s">
        <v>15</v>
      </c>
      <c r="F67" s="12">
        <v>631</v>
      </c>
      <c r="G67" s="12" t="s">
        <v>19</v>
      </c>
      <c r="H67" s="12" t="s">
        <v>17</v>
      </c>
      <c r="I67" s="12" t="s">
        <v>18</v>
      </c>
      <c r="J67" s="12">
        <v>15.58</v>
      </c>
      <c r="K67" s="12">
        <v>18.91</v>
      </c>
      <c r="L67" s="12">
        <v>18.170000000000002</v>
      </c>
      <c r="M67" s="12">
        <v>19.62</v>
      </c>
      <c r="N67" s="12">
        <v>20.03</v>
      </c>
      <c r="O67" s="12">
        <v>16.829999999999998</v>
      </c>
      <c r="P67" s="13">
        <v>17.170000000000002</v>
      </c>
      <c r="Q67" s="13">
        <v>23.6</v>
      </c>
      <c r="R67" s="13">
        <v>26.44</v>
      </c>
      <c r="S67" s="13">
        <v>24.26</v>
      </c>
      <c r="T67" s="13">
        <v>24.97</v>
      </c>
      <c r="U67" s="13">
        <v>21.2</v>
      </c>
      <c r="V67" s="13">
        <v>26.74</v>
      </c>
    </row>
    <row r="68" spans="1:22" x14ac:dyDescent="0.2">
      <c r="A68" s="8" t="s">
        <v>147</v>
      </c>
      <c r="B68" s="9" t="s">
        <v>219</v>
      </c>
      <c r="C68" s="9" t="s">
        <v>220</v>
      </c>
      <c r="D68" s="9" t="s">
        <v>158</v>
      </c>
      <c r="E68" s="9" t="s">
        <v>15</v>
      </c>
      <c r="F68" s="9">
        <v>606</v>
      </c>
      <c r="G68" s="9" t="s">
        <v>16</v>
      </c>
      <c r="H68" s="9" t="s">
        <v>17</v>
      </c>
      <c r="I68" s="9" t="s">
        <v>18</v>
      </c>
      <c r="J68" s="9">
        <v>15.4</v>
      </c>
      <c r="K68" s="9">
        <v>11</v>
      </c>
      <c r="L68" s="9">
        <v>8.01</v>
      </c>
      <c r="M68" s="9">
        <v>3.21</v>
      </c>
      <c r="N68" s="9">
        <v>11.02</v>
      </c>
      <c r="O68" s="9">
        <v>10.25</v>
      </c>
      <c r="P68" s="10">
        <v>8.8800000000000008</v>
      </c>
      <c r="Q68" s="10">
        <v>10.24</v>
      </c>
      <c r="R68" s="10">
        <v>7.62</v>
      </c>
      <c r="S68" s="10">
        <v>4.9800000000000004</v>
      </c>
      <c r="T68" s="10">
        <v>4.17</v>
      </c>
      <c r="U68" s="10">
        <v>5.82</v>
      </c>
      <c r="V68" s="10">
        <v>6.03</v>
      </c>
    </row>
    <row r="69" spans="1:22" x14ac:dyDescent="0.2">
      <c r="A69" s="11" t="s">
        <v>147</v>
      </c>
      <c r="B69" s="12" t="s">
        <v>219</v>
      </c>
      <c r="C69" s="12" t="s">
        <v>220</v>
      </c>
      <c r="D69" s="12" t="s">
        <v>158</v>
      </c>
      <c r="E69" s="12" t="s">
        <v>15</v>
      </c>
      <c r="F69" s="12">
        <v>631</v>
      </c>
      <c r="G69" s="12" t="s">
        <v>19</v>
      </c>
      <c r="H69" s="12" t="s">
        <v>17</v>
      </c>
      <c r="I69" s="12" t="s">
        <v>18</v>
      </c>
      <c r="J69" s="12">
        <v>82.54</v>
      </c>
      <c r="K69" s="12">
        <v>55.92</v>
      </c>
      <c r="L69" s="12">
        <v>58.63</v>
      </c>
      <c r="M69" s="12">
        <v>155.6</v>
      </c>
      <c r="N69" s="12">
        <v>16.73</v>
      </c>
      <c r="O69" s="12">
        <v>44.2</v>
      </c>
      <c r="P69" s="13">
        <v>22.46</v>
      </c>
      <c r="Q69" s="13">
        <v>35.47</v>
      </c>
      <c r="R69" s="13">
        <v>28.26</v>
      </c>
      <c r="S69" s="13">
        <v>44.82</v>
      </c>
      <c r="T69" s="13">
        <v>43.26</v>
      </c>
      <c r="U69" s="13">
        <v>38.119999999999997</v>
      </c>
      <c r="V69" s="13">
        <v>33.35</v>
      </c>
    </row>
    <row r="70" spans="1:22" x14ac:dyDescent="0.2">
      <c r="A70" s="8" t="s">
        <v>147</v>
      </c>
      <c r="B70" s="9" t="s">
        <v>221</v>
      </c>
      <c r="C70" s="9" t="s">
        <v>222</v>
      </c>
      <c r="D70" s="9" t="s">
        <v>158</v>
      </c>
      <c r="E70" s="9" t="s">
        <v>15</v>
      </c>
      <c r="F70" s="9">
        <v>606</v>
      </c>
      <c r="G70" s="9" t="s">
        <v>16</v>
      </c>
      <c r="H70" s="9" t="s">
        <v>17</v>
      </c>
      <c r="I70" s="9" t="s">
        <v>18</v>
      </c>
      <c r="J70" s="9">
        <v>40.51</v>
      </c>
      <c r="K70" s="9">
        <v>27.01</v>
      </c>
      <c r="L70" s="9">
        <v>13.06</v>
      </c>
      <c r="M70" s="9">
        <v>9.31</v>
      </c>
      <c r="N70" s="9">
        <v>3.04</v>
      </c>
      <c r="O70" s="9">
        <v>5.91</v>
      </c>
      <c r="P70" s="10">
        <v>7.59</v>
      </c>
      <c r="Q70" s="10">
        <v>13.31</v>
      </c>
      <c r="R70" s="10">
        <v>9.0299999999999994</v>
      </c>
      <c r="S70" s="10">
        <v>4.58</v>
      </c>
      <c r="T70" s="10">
        <v>0.98</v>
      </c>
      <c r="U70" s="10">
        <v>4.83</v>
      </c>
      <c r="V70" s="10">
        <v>5.22</v>
      </c>
    </row>
    <row r="71" spans="1:22" x14ac:dyDescent="0.2">
      <c r="A71" s="11" t="s">
        <v>147</v>
      </c>
      <c r="B71" s="12" t="s">
        <v>221</v>
      </c>
      <c r="C71" s="12" t="s">
        <v>222</v>
      </c>
      <c r="D71" s="12" t="s">
        <v>158</v>
      </c>
      <c r="E71" s="12" t="s">
        <v>15</v>
      </c>
      <c r="F71" s="12">
        <v>631</v>
      </c>
      <c r="G71" s="12" t="s">
        <v>19</v>
      </c>
      <c r="H71" s="12" t="s">
        <v>17</v>
      </c>
      <c r="I71" s="12" t="s">
        <v>18</v>
      </c>
      <c r="J71" s="12">
        <v>100.25</v>
      </c>
      <c r="K71" s="12">
        <v>60.4</v>
      </c>
      <c r="L71" s="12">
        <v>89.27</v>
      </c>
      <c r="M71" s="12">
        <v>320.37</v>
      </c>
      <c r="N71" s="12">
        <v>59.28</v>
      </c>
      <c r="O71" s="12">
        <v>199.05</v>
      </c>
      <c r="P71" s="13">
        <v>14.21</v>
      </c>
      <c r="Q71" s="13">
        <v>55.8</v>
      </c>
      <c r="R71" s="13">
        <v>17.57</v>
      </c>
      <c r="S71" s="13">
        <v>43.7</v>
      </c>
      <c r="T71" s="13">
        <v>44.38</v>
      </c>
      <c r="U71" s="13">
        <v>41.22</v>
      </c>
      <c r="V71" s="13">
        <v>18.87</v>
      </c>
    </row>
    <row r="72" spans="1:22" x14ac:dyDescent="0.2">
      <c r="A72" s="8" t="s">
        <v>147</v>
      </c>
      <c r="B72" s="9" t="s">
        <v>223</v>
      </c>
      <c r="C72" s="9" t="s">
        <v>224</v>
      </c>
      <c r="D72" s="9" t="s">
        <v>158</v>
      </c>
      <c r="E72" s="9" t="s">
        <v>15</v>
      </c>
      <c r="F72" s="9">
        <v>606</v>
      </c>
      <c r="G72" s="9" t="s">
        <v>16</v>
      </c>
      <c r="H72" s="9" t="s">
        <v>17</v>
      </c>
      <c r="I72" s="9" t="s">
        <v>18</v>
      </c>
      <c r="J72" s="9">
        <v>8.67</v>
      </c>
      <c r="K72" s="9">
        <v>9.6199999999999992</v>
      </c>
      <c r="L72" s="9">
        <v>11.69</v>
      </c>
      <c r="M72" s="9">
        <v>3.93</v>
      </c>
      <c r="N72" s="9">
        <v>5.14</v>
      </c>
      <c r="O72" s="9">
        <v>5.04</v>
      </c>
      <c r="P72" s="10">
        <v>3.07</v>
      </c>
      <c r="Q72" s="10">
        <v>4.3099999999999996</v>
      </c>
      <c r="R72" s="10">
        <v>5.7</v>
      </c>
      <c r="S72" s="10">
        <v>3</v>
      </c>
      <c r="T72" s="10">
        <v>2.35</v>
      </c>
      <c r="U72" s="10">
        <v>4.47</v>
      </c>
      <c r="V72" s="10">
        <v>2.34</v>
      </c>
    </row>
    <row r="73" spans="1:22" x14ac:dyDescent="0.2">
      <c r="A73" s="11" t="s">
        <v>147</v>
      </c>
      <c r="B73" s="12" t="s">
        <v>223</v>
      </c>
      <c r="C73" s="12" t="s">
        <v>224</v>
      </c>
      <c r="D73" s="12" t="s">
        <v>158</v>
      </c>
      <c r="E73" s="12" t="s">
        <v>15</v>
      </c>
      <c r="F73" s="12">
        <v>631</v>
      </c>
      <c r="G73" s="12" t="s">
        <v>19</v>
      </c>
      <c r="H73" s="12" t="s">
        <v>17</v>
      </c>
      <c r="I73" s="12" t="s">
        <v>18</v>
      </c>
      <c r="J73" s="12">
        <v>21.8</v>
      </c>
      <c r="K73" s="12">
        <v>18.63</v>
      </c>
      <c r="L73" s="12">
        <v>13.66</v>
      </c>
      <c r="M73" s="12">
        <v>30.84</v>
      </c>
      <c r="N73" s="12">
        <v>27.28</v>
      </c>
      <c r="O73" s="12">
        <v>27.27</v>
      </c>
      <c r="P73" s="13">
        <v>25.75</v>
      </c>
      <c r="Q73" s="13">
        <v>22.51</v>
      </c>
      <c r="R73" s="13">
        <v>21.29</v>
      </c>
      <c r="S73" s="13">
        <v>33.94</v>
      </c>
      <c r="T73" s="13">
        <v>34.630000000000003</v>
      </c>
      <c r="U73" s="13">
        <v>22.92</v>
      </c>
      <c r="V73" s="13">
        <v>21.79</v>
      </c>
    </row>
    <row r="74" spans="1:22" x14ac:dyDescent="0.2">
      <c r="A74" s="8" t="s">
        <v>147</v>
      </c>
      <c r="B74" s="9" t="s">
        <v>225</v>
      </c>
      <c r="C74" s="9" t="s">
        <v>226</v>
      </c>
      <c r="D74" s="9" t="s">
        <v>158</v>
      </c>
      <c r="E74" s="9" t="s">
        <v>15</v>
      </c>
      <c r="F74" s="9">
        <v>606</v>
      </c>
      <c r="G74" s="9" t="s">
        <v>16</v>
      </c>
      <c r="H74" s="9" t="s">
        <v>17</v>
      </c>
      <c r="I74" s="9" t="s">
        <v>18</v>
      </c>
      <c r="J74" s="9">
        <v>-1.59</v>
      </c>
      <c r="K74" s="9">
        <v>-2.2000000000000002</v>
      </c>
      <c r="L74" s="9">
        <v>2.44</v>
      </c>
      <c r="M74" s="9">
        <v>-5.65</v>
      </c>
      <c r="N74" s="9">
        <v>19.43</v>
      </c>
      <c r="O74" s="9">
        <v>13.02</v>
      </c>
      <c r="P74" s="10">
        <v>9.64</v>
      </c>
      <c r="Q74" s="10">
        <v>10.26</v>
      </c>
      <c r="R74" s="10">
        <v>7.41</v>
      </c>
      <c r="S74" s="10">
        <v>4.76</v>
      </c>
      <c r="T74" s="10">
        <v>4.7300000000000004</v>
      </c>
      <c r="U74" s="10">
        <v>5.97</v>
      </c>
      <c r="V74" s="10">
        <v>6.12</v>
      </c>
    </row>
    <row r="75" spans="1:22" x14ac:dyDescent="0.2">
      <c r="A75" s="11" t="s">
        <v>147</v>
      </c>
      <c r="B75" s="12" t="s">
        <v>225</v>
      </c>
      <c r="C75" s="12" t="s">
        <v>226</v>
      </c>
      <c r="D75" s="12" t="s">
        <v>158</v>
      </c>
      <c r="E75" s="12" t="s">
        <v>15</v>
      </c>
      <c r="F75" s="12">
        <v>631</v>
      </c>
      <c r="G75" s="12" t="s">
        <v>19</v>
      </c>
      <c r="H75" s="12" t="s">
        <v>17</v>
      </c>
      <c r="I75" s="12" t="s">
        <v>18</v>
      </c>
      <c r="J75" s="12">
        <v>17.27</v>
      </c>
      <c r="K75" s="12"/>
      <c r="L75" s="12">
        <v>18.489999999999998</v>
      </c>
      <c r="M75" s="12">
        <v>12.92</v>
      </c>
      <c r="N75" s="12">
        <v>6.12</v>
      </c>
      <c r="O75" s="12">
        <v>17.11</v>
      </c>
      <c r="P75" s="13">
        <v>28.76</v>
      </c>
      <c r="Q75" s="13">
        <v>30.8</v>
      </c>
      <c r="R75" s="13">
        <v>38.840000000000003</v>
      </c>
      <c r="S75" s="13">
        <v>63.1</v>
      </c>
      <c r="T75" s="13">
        <v>54.52</v>
      </c>
      <c r="U75" s="13">
        <v>44.15</v>
      </c>
      <c r="V75" s="13">
        <v>47.68</v>
      </c>
    </row>
    <row r="76" spans="1:22" x14ac:dyDescent="0.2">
      <c r="A76" s="8" t="s">
        <v>147</v>
      </c>
      <c r="B76" s="9" t="s">
        <v>227</v>
      </c>
      <c r="C76" s="9" t="s">
        <v>228</v>
      </c>
      <c r="D76" s="9" t="s">
        <v>158</v>
      </c>
      <c r="E76" s="9" t="s">
        <v>15</v>
      </c>
      <c r="F76" s="9">
        <v>606</v>
      </c>
      <c r="G76" s="9" t="s">
        <v>16</v>
      </c>
      <c r="H76" s="9" t="s">
        <v>17</v>
      </c>
      <c r="I76" s="9" t="s">
        <v>18</v>
      </c>
      <c r="J76" s="9">
        <v>7.46</v>
      </c>
      <c r="K76" s="9">
        <v>7.14</v>
      </c>
      <c r="L76" s="9">
        <v>6.6</v>
      </c>
      <c r="M76" s="9">
        <v>10.06</v>
      </c>
      <c r="N76" s="9">
        <v>10.39</v>
      </c>
      <c r="O76" s="9">
        <v>11.17</v>
      </c>
      <c r="P76" s="10">
        <v>10.9</v>
      </c>
      <c r="Q76" s="10">
        <v>8.76</v>
      </c>
      <c r="R76" s="10">
        <v>7.18</v>
      </c>
      <c r="S76" s="10">
        <v>6.73</v>
      </c>
      <c r="T76" s="10">
        <v>7.69</v>
      </c>
      <c r="U76" s="10">
        <v>7.21</v>
      </c>
      <c r="V76" s="10">
        <v>8.4700000000000006</v>
      </c>
    </row>
    <row r="77" spans="1:22" x14ac:dyDescent="0.2">
      <c r="A77" s="11" t="s">
        <v>147</v>
      </c>
      <c r="B77" s="12" t="s">
        <v>227</v>
      </c>
      <c r="C77" s="12" t="s">
        <v>228</v>
      </c>
      <c r="D77" s="12" t="s">
        <v>158</v>
      </c>
      <c r="E77" s="12" t="s">
        <v>15</v>
      </c>
      <c r="F77" s="12">
        <v>631</v>
      </c>
      <c r="G77" s="12" t="s">
        <v>19</v>
      </c>
      <c r="H77" s="12" t="s">
        <v>17</v>
      </c>
      <c r="I77" s="12" t="s">
        <v>18</v>
      </c>
      <c r="J77" s="12">
        <v>12.61</v>
      </c>
      <c r="K77" s="12">
        <v>12.13</v>
      </c>
      <c r="L77" s="12">
        <v>14.17</v>
      </c>
      <c r="M77" s="12">
        <v>13.63</v>
      </c>
      <c r="N77" s="12">
        <v>14.85</v>
      </c>
      <c r="O77" s="12">
        <v>11.73</v>
      </c>
      <c r="P77" s="13">
        <v>14.36</v>
      </c>
      <c r="Q77" s="13">
        <v>17.14</v>
      </c>
      <c r="R77" s="13">
        <v>19.09</v>
      </c>
      <c r="S77" s="13">
        <v>18.149999999999999</v>
      </c>
      <c r="T77" s="13">
        <v>24.03</v>
      </c>
      <c r="U77" s="13">
        <v>24.39</v>
      </c>
      <c r="V77" s="13">
        <v>19.13</v>
      </c>
    </row>
    <row r="78" spans="1:22" x14ac:dyDescent="0.2">
      <c r="A78" s="8" t="s">
        <v>147</v>
      </c>
      <c r="B78" s="9" t="s">
        <v>229</v>
      </c>
      <c r="C78" s="9" t="s">
        <v>230</v>
      </c>
      <c r="D78" s="9" t="s">
        <v>158</v>
      </c>
      <c r="E78" s="9" t="s">
        <v>15</v>
      </c>
      <c r="F78" s="9">
        <v>606</v>
      </c>
      <c r="G78" s="9" t="s">
        <v>16</v>
      </c>
      <c r="H78" s="9" t="s">
        <v>17</v>
      </c>
      <c r="I78" s="9" t="s">
        <v>18</v>
      </c>
      <c r="J78" s="9">
        <v>11.48</v>
      </c>
      <c r="K78" s="9">
        <v>7.98</v>
      </c>
      <c r="L78" s="9">
        <v>6.15</v>
      </c>
      <c r="M78" s="9">
        <v>4.0999999999999996</v>
      </c>
      <c r="N78" s="9">
        <v>1.82</v>
      </c>
      <c r="O78" s="9">
        <v>2.72</v>
      </c>
      <c r="P78" s="10">
        <v>4.87</v>
      </c>
      <c r="Q78" s="10">
        <v>5.32</v>
      </c>
      <c r="R78" s="10">
        <v>2.61</v>
      </c>
      <c r="S78" s="10">
        <v>2.5</v>
      </c>
      <c r="T78" s="10">
        <v>1.6</v>
      </c>
      <c r="U78" s="10">
        <v>10.33</v>
      </c>
      <c r="V78" s="10">
        <v>4.67</v>
      </c>
    </row>
    <row r="79" spans="1:22" x14ac:dyDescent="0.2">
      <c r="A79" s="11" t="s">
        <v>147</v>
      </c>
      <c r="B79" s="12" t="s">
        <v>229</v>
      </c>
      <c r="C79" s="12" t="s">
        <v>230</v>
      </c>
      <c r="D79" s="12" t="s">
        <v>158</v>
      </c>
      <c r="E79" s="12" t="s">
        <v>15</v>
      </c>
      <c r="F79" s="12">
        <v>631</v>
      </c>
      <c r="G79" s="12" t="s">
        <v>19</v>
      </c>
      <c r="H79" s="12" t="s">
        <v>17</v>
      </c>
      <c r="I79" s="12" t="s">
        <v>18</v>
      </c>
      <c r="J79" s="12">
        <v>14.2</v>
      </c>
      <c r="K79" s="12">
        <v>21.44</v>
      </c>
      <c r="L79" s="12">
        <v>20.52</v>
      </c>
      <c r="M79" s="12">
        <v>26.94</v>
      </c>
      <c r="N79" s="12">
        <v>69.239999999999995</v>
      </c>
      <c r="O79" s="12">
        <v>41.51</v>
      </c>
      <c r="P79" s="13">
        <v>25.4</v>
      </c>
      <c r="Q79" s="13">
        <v>23.75</v>
      </c>
      <c r="R79" s="13">
        <v>41.68</v>
      </c>
      <c r="S79" s="13">
        <v>49.09</v>
      </c>
      <c r="T79" s="13">
        <v>63.65</v>
      </c>
      <c r="U79" s="13">
        <v>21.01</v>
      </c>
      <c r="V79" s="13">
        <v>43.07</v>
      </c>
    </row>
    <row r="80" spans="1:22" x14ac:dyDescent="0.2">
      <c r="A80" s="8" t="s">
        <v>147</v>
      </c>
      <c r="B80" s="9" t="s">
        <v>231</v>
      </c>
      <c r="C80" s="9" t="s">
        <v>232</v>
      </c>
      <c r="D80" s="9" t="s">
        <v>158</v>
      </c>
      <c r="E80" s="9" t="s">
        <v>15</v>
      </c>
      <c r="F80" s="9">
        <v>606</v>
      </c>
      <c r="G80" s="9" t="s">
        <v>16</v>
      </c>
      <c r="H80" s="9" t="s">
        <v>17</v>
      </c>
      <c r="I80" s="9" t="s">
        <v>18</v>
      </c>
      <c r="J80" s="9">
        <v>10.98</v>
      </c>
      <c r="K80" s="9">
        <v>7.41</v>
      </c>
      <c r="L80" s="9">
        <v>5.56</v>
      </c>
      <c r="M80" s="9">
        <v>3.64</v>
      </c>
      <c r="N80" s="9">
        <v>1.1499999999999999</v>
      </c>
      <c r="O80" s="9">
        <v>2.59</v>
      </c>
      <c r="P80" s="10">
        <v>4.17</v>
      </c>
      <c r="Q80" s="10">
        <v>4.5999999999999996</v>
      </c>
      <c r="R80" s="10">
        <v>1.86</v>
      </c>
      <c r="S80" s="10">
        <v>1.83</v>
      </c>
      <c r="T80" s="10">
        <v>0.6</v>
      </c>
      <c r="U80" s="10">
        <v>10.65</v>
      </c>
      <c r="V80" s="10">
        <v>3.55</v>
      </c>
    </row>
    <row r="81" spans="1:22" x14ac:dyDescent="0.2">
      <c r="A81" s="11" t="s">
        <v>147</v>
      </c>
      <c r="B81" s="12" t="s">
        <v>231</v>
      </c>
      <c r="C81" s="12" t="s">
        <v>232</v>
      </c>
      <c r="D81" s="12" t="s">
        <v>158</v>
      </c>
      <c r="E81" s="12" t="s">
        <v>15</v>
      </c>
      <c r="F81" s="12">
        <v>631</v>
      </c>
      <c r="G81" s="12" t="s">
        <v>19</v>
      </c>
      <c r="H81" s="12" t="s">
        <v>17</v>
      </c>
      <c r="I81" s="12" t="s">
        <v>18</v>
      </c>
      <c r="J81" s="12">
        <v>15.48</v>
      </c>
      <c r="K81" s="12">
        <v>19.53</v>
      </c>
      <c r="L81" s="12">
        <v>19.71</v>
      </c>
      <c r="M81" s="12">
        <v>28.45</v>
      </c>
      <c r="N81" s="12">
        <v>108.36</v>
      </c>
      <c r="O81" s="12">
        <v>43.08</v>
      </c>
      <c r="P81" s="13">
        <v>25.79</v>
      </c>
      <c r="Q81" s="13">
        <v>23.52</v>
      </c>
      <c r="R81" s="13">
        <v>48.3</v>
      </c>
      <c r="S81" s="13">
        <v>55.38</v>
      </c>
      <c r="T81" s="13">
        <v>106.97</v>
      </c>
      <c r="U81" s="13">
        <v>18.670000000000002</v>
      </c>
      <c r="V81" s="13">
        <v>49.7</v>
      </c>
    </row>
    <row r="82" spans="1:22" x14ac:dyDescent="0.2">
      <c r="A82" s="8" t="s">
        <v>147</v>
      </c>
      <c r="B82" s="9" t="s">
        <v>233</v>
      </c>
      <c r="C82" s="9" t="s">
        <v>234</v>
      </c>
      <c r="D82" s="9" t="s">
        <v>158</v>
      </c>
      <c r="E82" s="9" t="s">
        <v>15</v>
      </c>
      <c r="F82" s="9">
        <v>606</v>
      </c>
      <c r="G82" s="9" t="s">
        <v>16</v>
      </c>
      <c r="H82" s="9" t="s">
        <v>17</v>
      </c>
      <c r="I82" s="9" t="s">
        <v>18</v>
      </c>
      <c r="J82" s="9">
        <v>15.34</v>
      </c>
      <c r="K82" s="9">
        <v>11.47</v>
      </c>
      <c r="L82" s="9">
        <v>8.9700000000000006</v>
      </c>
      <c r="M82" s="9">
        <v>6.4</v>
      </c>
      <c r="N82" s="9">
        <v>5.18</v>
      </c>
      <c r="O82" s="9">
        <v>3.26</v>
      </c>
      <c r="P82" s="10">
        <v>8.49</v>
      </c>
      <c r="Q82" s="10">
        <v>8.7799999999999994</v>
      </c>
      <c r="R82" s="10">
        <v>5.73</v>
      </c>
      <c r="S82" s="10">
        <v>5.18</v>
      </c>
      <c r="T82" s="10">
        <v>5.79</v>
      </c>
      <c r="U82" s="10">
        <v>9.98</v>
      </c>
      <c r="V82" s="10">
        <v>8.5299999999999994</v>
      </c>
    </row>
    <row r="83" spans="1:22" x14ac:dyDescent="0.2">
      <c r="A83" s="11" t="s">
        <v>147</v>
      </c>
      <c r="B83" s="12" t="s">
        <v>233</v>
      </c>
      <c r="C83" s="12" t="s">
        <v>234</v>
      </c>
      <c r="D83" s="12" t="s">
        <v>158</v>
      </c>
      <c r="E83" s="12" t="s">
        <v>15</v>
      </c>
      <c r="F83" s="12">
        <v>631</v>
      </c>
      <c r="G83" s="12" t="s">
        <v>19</v>
      </c>
      <c r="H83" s="12" t="s">
        <v>17</v>
      </c>
      <c r="I83" s="12" t="s">
        <v>18</v>
      </c>
      <c r="J83" s="12">
        <v>9.8800000000000008</v>
      </c>
      <c r="K83" s="12">
        <v>29.8</v>
      </c>
      <c r="L83" s="12">
        <v>25.51</v>
      </c>
      <c r="M83" s="12">
        <v>25.64</v>
      </c>
      <c r="N83" s="12">
        <v>24.78</v>
      </c>
      <c r="O83" s="12">
        <v>39.94</v>
      </c>
      <c r="P83" s="13">
        <v>24.54</v>
      </c>
      <c r="Q83" s="13">
        <v>26</v>
      </c>
      <c r="R83" s="13">
        <v>33.770000000000003</v>
      </c>
      <c r="S83" s="13">
        <v>43.08</v>
      </c>
      <c r="T83" s="13">
        <v>38.700000000000003</v>
      </c>
      <c r="U83" s="13">
        <v>31.19</v>
      </c>
      <c r="V83" s="13">
        <v>36.14</v>
      </c>
    </row>
    <row r="84" spans="1:22" x14ac:dyDescent="0.2">
      <c r="A84" s="8" t="s">
        <v>147</v>
      </c>
      <c r="B84" s="9" t="s">
        <v>235</v>
      </c>
      <c r="C84" s="9" t="s">
        <v>236</v>
      </c>
      <c r="D84" s="9" t="s">
        <v>158</v>
      </c>
      <c r="E84" s="9" t="s">
        <v>15</v>
      </c>
      <c r="F84" s="9">
        <v>606</v>
      </c>
      <c r="G84" s="9" t="s">
        <v>16</v>
      </c>
      <c r="H84" s="9" t="s">
        <v>17</v>
      </c>
      <c r="I84" s="9" t="s">
        <v>18</v>
      </c>
      <c r="J84" s="9">
        <v>5.59</v>
      </c>
      <c r="K84" s="9">
        <v>6.42</v>
      </c>
      <c r="L84" s="9">
        <v>8.67</v>
      </c>
      <c r="M84" s="9">
        <v>4.7699999999999996</v>
      </c>
      <c r="N84" s="9">
        <v>2.66</v>
      </c>
      <c r="O84" s="9">
        <v>3.29</v>
      </c>
      <c r="P84" s="10">
        <v>3.52</v>
      </c>
      <c r="Q84" s="10">
        <v>5.76</v>
      </c>
      <c r="R84" s="10">
        <v>5.03</v>
      </c>
      <c r="S84" s="10">
        <v>4.08</v>
      </c>
      <c r="T84" s="10">
        <v>1.5</v>
      </c>
      <c r="U84" s="10">
        <v>4.49</v>
      </c>
      <c r="V84" s="10">
        <v>8.1</v>
      </c>
    </row>
    <row r="85" spans="1:22" x14ac:dyDescent="0.2">
      <c r="A85" s="11" t="s">
        <v>147</v>
      </c>
      <c r="B85" s="12" t="s">
        <v>235</v>
      </c>
      <c r="C85" s="12" t="s">
        <v>236</v>
      </c>
      <c r="D85" s="12" t="s">
        <v>158</v>
      </c>
      <c r="E85" s="12" t="s">
        <v>15</v>
      </c>
      <c r="F85" s="12">
        <v>631</v>
      </c>
      <c r="G85" s="12" t="s">
        <v>19</v>
      </c>
      <c r="H85" s="12" t="s">
        <v>17</v>
      </c>
      <c r="I85" s="12" t="s">
        <v>18</v>
      </c>
      <c r="J85" s="12">
        <v>7.7</v>
      </c>
      <c r="K85" s="12">
        <v>9.43</v>
      </c>
      <c r="L85" s="12">
        <v>7.86</v>
      </c>
      <c r="M85" s="12">
        <v>11.35</v>
      </c>
      <c r="N85" s="12">
        <v>13.15</v>
      </c>
      <c r="O85" s="12">
        <v>20.399999999999999</v>
      </c>
      <c r="P85" s="13">
        <v>23.94</v>
      </c>
      <c r="Q85" s="13">
        <v>12.48</v>
      </c>
      <c r="R85" s="13">
        <v>16.149999999999999</v>
      </c>
      <c r="S85" s="13">
        <v>21.74</v>
      </c>
      <c r="T85" s="13">
        <v>38.78</v>
      </c>
      <c r="U85" s="13">
        <v>18.559999999999999</v>
      </c>
      <c r="V85" s="13">
        <v>19.25</v>
      </c>
    </row>
    <row r="86" spans="1:22" x14ac:dyDescent="0.2">
      <c r="A86" s="8" t="s">
        <v>147</v>
      </c>
      <c r="B86" s="9" t="s">
        <v>237</v>
      </c>
      <c r="C86" s="9" t="s">
        <v>238</v>
      </c>
      <c r="D86" s="9" t="s">
        <v>158</v>
      </c>
      <c r="E86" s="9" t="s">
        <v>15</v>
      </c>
      <c r="F86" s="9">
        <v>606</v>
      </c>
      <c r="G86" s="9" t="s">
        <v>16</v>
      </c>
      <c r="H86" s="9" t="s">
        <v>17</v>
      </c>
      <c r="I86" s="9" t="s">
        <v>18</v>
      </c>
      <c r="J86" s="9">
        <v>5.65</v>
      </c>
      <c r="K86" s="9">
        <v>6.09</v>
      </c>
      <c r="L86" s="9">
        <v>6.4</v>
      </c>
      <c r="M86" s="9">
        <v>8.33</v>
      </c>
      <c r="N86" s="9">
        <v>8.25</v>
      </c>
      <c r="O86" s="9">
        <v>8.09</v>
      </c>
      <c r="P86" s="10">
        <v>8.98</v>
      </c>
      <c r="Q86" s="10">
        <v>6.94</v>
      </c>
      <c r="R86" s="10">
        <v>5.05</v>
      </c>
      <c r="S86" s="10">
        <v>5.86</v>
      </c>
      <c r="T86" s="10">
        <v>5.04</v>
      </c>
      <c r="U86" s="10">
        <v>7.42</v>
      </c>
      <c r="V86" s="10">
        <v>8.2899999999999991</v>
      </c>
    </row>
    <row r="87" spans="1:22" x14ac:dyDescent="0.2">
      <c r="A87" s="11" t="s">
        <v>147</v>
      </c>
      <c r="B87" s="12" t="s">
        <v>237</v>
      </c>
      <c r="C87" s="12" t="s">
        <v>238</v>
      </c>
      <c r="D87" s="12" t="s">
        <v>158</v>
      </c>
      <c r="E87" s="12" t="s">
        <v>15</v>
      </c>
      <c r="F87" s="12">
        <v>631</v>
      </c>
      <c r="G87" s="12" t="s">
        <v>19</v>
      </c>
      <c r="H87" s="12" t="s">
        <v>17</v>
      </c>
      <c r="I87" s="12" t="s">
        <v>18</v>
      </c>
      <c r="J87" s="12">
        <v>19.079999999999998</v>
      </c>
      <c r="K87" s="12">
        <v>15.76</v>
      </c>
      <c r="L87" s="12">
        <v>13.39</v>
      </c>
      <c r="M87" s="12">
        <v>13.24</v>
      </c>
      <c r="N87" s="12">
        <v>18.559999999999999</v>
      </c>
      <c r="O87" s="12">
        <v>13.05</v>
      </c>
      <c r="P87" s="13">
        <v>14.71</v>
      </c>
      <c r="Q87" s="13">
        <v>16.57</v>
      </c>
      <c r="R87" s="13">
        <v>18.62</v>
      </c>
      <c r="S87" s="13">
        <v>20.170000000000002</v>
      </c>
      <c r="T87" s="13">
        <v>32.270000000000003</v>
      </c>
      <c r="U87" s="13">
        <v>18.690000000000001</v>
      </c>
      <c r="V87" s="13">
        <v>15.14</v>
      </c>
    </row>
    <row r="88" spans="1:22" x14ac:dyDescent="0.2">
      <c r="A88" s="8" t="s">
        <v>147</v>
      </c>
      <c r="B88" s="9" t="s">
        <v>239</v>
      </c>
      <c r="C88" s="9" t="s">
        <v>240</v>
      </c>
      <c r="D88" s="9" t="s">
        <v>158</v>
      </c>
      <c r="E88" s="9" t="s">
        <v>15</v>
      </c>
      <c r="F88" s="9">
        <v>606</v>
      </c>
      <c r="G88" s="9" t="s">
        <v>16</v>
      </c>
      <c r="H88" s="9" t="s">
        <v>17</v>
      </c>
      <c r="I88" s="9" t="s">
        <v>18</v>
      </c>
      <c r="J88" s="9">
        <v>13.99</v>
      </c>
      <c r="K88" s="9">
        <v>6.66</v>
      </c>
      <c r="L88" s="9">
        <v>11.84</v>
      </c>
      <c r="M88" s="9">
        <v>10.87</v>
      </c>
      <c r="N88" s="9">
        <v>8.39</v>
      </c>
      <c r="O88" s="9">
        <v>8.06</v>
      </c>
      <c r="P88" s="10">
        <v>6.66</v>
      </c>
      <c r="Q88" s="10">
        <v>16.77</v>
      </c>
      <c r="R88" s="10">
        <v>16.46</v>
      </c>
      <c r="S88" s="10">
        <v>5.2</v>
      </c>
      <c r="T88" s="10">
        <v>7.18</v>
      </c>
      <c r="U88" s="10">
        <v>13.91</v>
      </c>
      <c r="V88" s="10">
        <v>9.41</v>
      </c>
    </row>
    <row r="89" spans="1:22" x14ac:dyDescent="0.2">
      <c r="A89" s="11" t="s">
        <v>147</v>
      </c>
      <c r="B89" s="12" t="s">
        <v>239</v>
      </c>
      <c r="C89" s="12" t="s">
        <v>240</v>
      </c>
      <c r="D89" s="12" t="s">
        <v>158</v>
      </c>
      <c r="E89" s="12" t="s">
        <v>15</v>
      </c>
      <c r="F89" s="12">
        <v>631</v>
      </c>
      <c r="G89" s="12" t="s">
        <v>19</v>
      </c>
      <c r="H89" s="12" t="s">
        <v>17</v>
      </c>
      <c r="I89" s="12" t="s">
        <v>18</v>
      </c>
      <c r="J89" s="12">
        <v>11.59</v>
      </c>
      <c r="K89" s="12">
        <v>12.75</v>
      </c>
      <c r="L89" s="12">
        <v>8.0399999999999991</v>
      </c>
      <c r="M89" s="12">
        <v>10.220000000000001</v>
      </c>
      <c r="N89" s="12">
        <v>16.89</v>
      </c>
      <c r="O89" s="12">
        <v>19.05</v>
      </c>
      <c r="P89" s="13">
        <v>27.98</v>
      </c>
      <c r="Q89" s="13">
        <v>15.94</v>
      </c>
      <c r="R89" s="13">
        <v>21.77</v>
      </c>
      <c r="S89" s="13">
        <v>57.38</v>
      </c>
      <c r="T89" s="13">
        <v>83.6</v>
      </c>
      <c r="U89" s="13">
        <v>22.86</v>
      </c>
      <c r="V89" s="13">
        <v>29.93</v>
      </c>
    </row>
    <row r="90" spans="1:22" x14ac:dyDescent="0.2">
      <c r="A90" s="8" t="s">
        <v>147</v>
      </c>
      <c r="B90" s="9" t="s">
        <v>241</v>
      </c>
      <c r="C90" s="9" t="s">
        <v>242</v>
      </c>
      <c r="D90" s="9" t="s">
        <v>158</v>
      </c>
      <c r="E90" s="9" t="s">
        <v>15</v>
      </c>
      <c r="F90" s="9">
        <v>606</v>
      </c>
      <c r="G90" s="9" t="s">
        <v>16</v>
      </c>
      <c r="H90" s="9" t="s">
        <v>17</v>
      </c>
      <c r="I90" s="9" t="s">
        <v>18</v>
      </c>
      <c r="J90" s="9">
        <v>16.77</v>
      </c>
      <c r="K90" s="9">
        <v>8.0399999999999991</v>
      </c>
      <c r="L90" s="9">
        <v>2.16</v>
      </c>
      <c r="M90" s="9">
        <v>9.01</v>
      </c>
      <c r="N90" s="9">
        <v>7.01</v>
      </c>
      <c r="O90" s="9">
        <v>7.76</v>
      </c>
      <c r="P90" s="10">
        <v>5.55</v>
      </c>
      <c r="Q90" s="10">
        <v>15.41</v>
      </c>
      <c r="R90" s="10">
        <v>13.8</v>
      </c>
      <c r="S90" s="10">
        <v>1.0900000000000001</v>
      </c>
      <c r="T90" s="10">
        <v>6.02</v>
      </c>
      <c r="U90" s="10">
        <v>11.82</v>
      </c>
      <c r="V90" s="10">
        <v>6.36</v>
      </c>
    </row>
    <row r="91" spans="1:22" x14ac:dyDescent="0.2">
      <c r="A91" s="11" t="s">
        <v>147</v>
      </c>
      <c r="B91" s="12" t="s">
        <v>241</v>
      </c>
      <c r="C91" s="12" t="s">
        <v>242</v>
      </c>
      <c r="D91" s="12" t="s">
        <v>158</v>
      </c>
      <c r="E91" s="12" t="s">
        <v>15</v>
      </c>
      <c r="F91" s="12">
        <v>631</v>
      </c>
      <c r="G91" s="12" t="s">
        <v>19</v>
      </c>
      <c r="H91" s="12" t="s">
        <v>17</v>
      </c>
      <c r="I91" s="12" t="s">
        <v>18</v>
      </c>
      <c r="J91" s="12">
        <v>10.23</v>
      </c>
      <c r="K91" s="12">
        <v>10.07</v>
      </c>
      <c r="L91" s="12">
        <v>13.32</v>
      </c>
      <c r="M91" s="12">
        <v>5.28</v>
      </c>
      <c r="N91" s="12">
        <v>8.93</v>
      </c>
      <c r="O91" s="12">
        <v>10.98</v>
      </c>
      <c r="P91" s="13">
        <v>17.190000000000001</v>
      </c>
      <c r="Q91" s="13">
        <v>8.73</v>
      </c>
      <c r="R91" s="13">
        <v>9.64</v>
      </c>
      <c r="S91" s="13">
        <v>50.49</v>
      </c>
      <c r="T91" s="13">
        <v>18.38</v>
      </c>
      <c r="U91" s="13">
        <v>10.92</v>
      </c>
      <c r="V91" s="13">
        <v>15.4</v>
      </c>
    </row>
    <row r="92" spans="1:22" x14ac:dyDescent="0.2">
      <c r="A92" s="8" t="s">
        <v>147</v>
      </c>
      <c r="B92" s="9" t="s">
        <v>243</v>
      </c>
      <c r="C92" s="9" t="s">
        <v>244</v>
      </c>
      <c r="D92" s="9" t="s">
        <v>158</v>
      </c>
      <c r="E92" s="9" t="s">
        <v>15</v>
      </c>
      <c r="F92" s="9">
        <v>606</v>
      </c>
      <c r="G92" s="9" t="s">
        <v>16</v>
      </c>
      <c r="H92" s="9" t="s">
        <v>17</v>
      </c>
      <c r="I92" s="9" t="s">
        <v>18</v>
      </c>
      <c r="J92" s="9">
        <v>3.12</v>
      </c>
      <c r="K92" s="9">
        <v>0.51</v>
      </c>
      <c r="L92" s="9">
        <v>1.1499999999999999</v>
      </c>
      <c r="M92" s="9">
        <v>1.83</v>
      </c>
      <c r="N92" s="9">
        <v>3.28</v>
      </c>
      <c r="O92" s="9">
        <v>-0.3</v>
      </c>
      <c r="P92" s="10">
        <v>-1.51</v>
      </c>
      <c r="Q92" s="10">
        <v>7.02</v>
      </c>
      <c r="R92" s="10">
        <v>1.95</v>
      </c>
      <c r="S92" s="10">
        <v>4.62</v>
      </c>
      <c r="T92" s="10">
        <v>6.17</v>
      </c>
      <c r="U92" s="10">
        <v>8.57</v>
      </c>
      <c r="V92" s="10">
        <v>9.49</v>
      </c>
    </row>
    <row r="93" spans="1:22" x14ac:dyDescent="0.2">
      <c r="A93" s="11" t="s">
        <v>147</v>
      </c>
      <c r="B93" s="12" t="s">
        <v>243</v>
      </c>
      <c r="C93" s="12" t="s">
        <v>244</v>
      </c>
      <c r="D93" s="12" t="s">
        <v>158</v>
      </c>
      <c r="E93" s="12" t="s">
        <v>15</v>
      </c>
      <c r="F93" s="12">
        <v>631</v>
      </c>
      <c r="G93" s="12" t="s">
        <v>19</v>
      </c>
      <c r="H93" s="12" t="s">
        <v>17</v>
      </c>
      <c r="I93" s="12" t="s">
        <v>18</v>
      </c>
      <c r="J93" s="12">
        <v>8.51</v>
      </c>
      <c r="K93" s="12">
        <v>11.74</v>
      </c>
      <c r="L93" s="12">
        <v>10.95</v>
      </c>
      <c r="M93" s="12">
        <v>14.41</v>
      </c>
      <c r="N93" s="12">
        <v>16.14</v>
      </c>
      <c r="O93" s="12">
        <v>12.73</v>
      </c>
      <c r="P93" s="13">
        <v>12.21</v>
      </c>
      <c r="Q93" s="13">
        <v>13.38</v>
      </c>
      <c r="R93" s="13">
        <v>14.47</v>
      </c>
      <c r="S93" s="13">
        <v>11.16</v>
      </c>
      <c r="T93" s="13">
        <v>17.309999999999999</v>
      </c>
      <c r="U93" s="13">
        <v>11.36</v>
      </c>
      <c r="V93" s="13">
        <v>7.52</v>
      </c>
    </row>
    <row r="94" spans="1:22" x14ac:dyDescent="0.2">
      <c r="A94" s="8" t="s">
        <v>147</v>
      </c>
      <c r="B94" s="9" t="s">
        <v>245</v>
      </c>
      <c r="C94" s="9" t="s">
        <v>246</v>
      </c>
      <c r="D94" s="9" t="s">
        <v>158</v>
      </c>
      <c r="E94" s="9" t="s">
        <v>15</v>
      </c>
      <c r="F94" s="9">
        <v>606</v>
      </c>
      <c r="G94" s="9" t="s">
        <v>16</v>
      </c>
      <c r="H94" s="9" t="s">
        <v>17</v>
      </c>
      <c r="I94" s="9" t="s">
        <v>18</v>
      </c>
      <c r="J94" s="9">
        <v>3.95</v>
      </c>
      <c r="K94" s="9">
        <v>-0.91</v>
      </c>
      <c r="L94" s="9">
        <v>17.600000000000001</v>
      </c>
      <c r="M94" s="9">
        <v>14.34</v>
      </c>
      <c r="N94" s="9">
        <v>10.76</v>
      </c>
      <c r="O94" s="9">
        <v>8.3699999999999992</v>
      </c>
      <c r="P94" s="10">
        <v>7.65</v>
      </c>
      <c r="Q94" s="10">
        <v>18.2</v>
      </c>
      <c r="R94" s="10">
        <v>19.21</v>
      </c>
      <c r="S94" s="10">
        <v>8.4499999999999993</v>
      </c>
      <c r="T94" s="10">
        <v>8.27</v>
      </c>
      <c r="U94" s="10">
        <v>16.02</v>
      </c>
      <c r="V94" s="10">
        <v>12.13</v>
      </c>
    </row>
    <row r="95" spans="1:22" x14ac:dyDescent="0.2">
      <c r="A95" s="11" t="s">
        <v>147</v>
      </c>
      <c r="B95" s="12" t="s">
        <v>245</v>
      </c>
      <c r="C95" s="12" t="s">
        <v>246</v>
      </c>
      <c r="D95" s="12" t="s">
        <v>158</v>
      </c>
      <c r="E95" s="12" t="s">
        <v>15</v>
      </c>
      <c r="F95" s="12">
        <v>631</v>
      </c>
      <c r="G95" s="12" t="s">
        <v>19</v>
      </c>
      <c r="H95" s="12" t="s">
        <v>17</v>
      </c>
      <c r="I95" s="12" t="s">
        <v>18</v>
      </c>
      <c r="J95" s="12">
        <v>21.16</v>
      </c>
      <c r="K95" s="12">
        <v>32.78</v>
      </c>
      <c r="L95" s="12">
        <v>6.28</v>
      </c>
      <c r="M95" s="12">
        <v>12.22</v>
      </c>
      <c r="N95" s="12">
        <v>20.399999999999999</v>
      </c>
      <c r="O95" s="12">
        <v>24.76</v>
      </c>
      <c r="P95" s="13">
        <v>34.549999999999997</v>
      </c>
      <c r="Q95" s="13">
        <v>20.38</v>
      </c>
      <c r="R95" s="13">
        <v>29.18</v>
      </c>
      <c r="S95" s="13">
        <v>60.5</v>
      </c>
      <c r="T95" s="13">
        <v>126.74</v>
      </c>
      <c r="U95" s="13">
        <v>31.02</v>
      </c>
      <c r="V95" s="13">
        <v>37.69</v>
      </c>
    </row>
    <row r="96" spans="1:22" x14ac:dyDescent="0.2">
      <c r="A96" s="8" t="s">
        <v>147</v>
      </c>
      <c r="B96" s="9" t="s">
        <v>247</v>
      </c>
      <c r="C96" s="9" t="s">
        <v>248</v>
      </c>
      <c r="D96" s="9" t="s">
        <v>158</v>
      </c>
      <c r="E96" s="9" t="s">
        <v>15</v>
      </c>
      <c r="F96" s="9">
        <v>606</v>
      </c>
      <c r="G96" s="9" t="s">
        <v>16</v>
      </c>
      <c r="H96" s="9" t="s">
        <v>17</v>
      </c>
      <c r="I96" s="9" t="s">
        <v>18</v>
      </c>
      <c r="J96" s="9">
        <v>-3.2</v>
      </c>
      <c r="K96" s="9">
        <v>-1.46</v>
      </c>
      <c r="L96" s="9">
        <v>-1.55</v>
      </c>
      <c r="M96" s="9">
        <v>-1.5</v>
      </c>
      <c r="N96" s="9">
        <v>-0.95</v>
      </c>
      <c r="O96" s="9">
        <v>5.81</v>
      </c>
      <c r="P96" s="10">
        <v>-1.71</v>
      </c>
      <c r="Q96" s="10">
        <v>-1.24</v>
      </c>
      <c r="R96" s="10">
        <v>0.05</v>
      </c>
      <c r="S96" s="10">
        <v>4.33</v>
      </c>
      <c r="T96" s="10">
        <v>0.96</v>
      </c>
      <c r="U96" s="10">
        <v>2.84</v>
      </c>
      <c r="V96" s="10">
        <v>4.68</v>
      </c>
    </row>
    <row r="97" spans="1:22" x14ac:dyDescent="0.2">
      <c r="A97" s="11" t="s">
        <v>147</v>
      </c>
      <c r="B97" s="12" t="s">
        <v>247</v>
      </c>
      <c r="C97" s="12" t="s">
        <v>248</v>
      </c>
      <c r="D97" s="12" t="s">
        <v>158</v>
      </c>
      <c r="E97" s="12" t="s">
        <v>15</v>
      </c>
      <c r="F97" s="12">
        <v>631</v>
      </c>
      <c r="G97" s="12" t="s">
        <v>19</v>
      </c>
      <c r="H97" s="12" t="s">
        <v>17</v>
      </c>
      <c r="I97" s="12" t="s">
        <v>18</v>
      </c>
      <c r="J97" s="12"/>
      <c r="K97" s="12"/>
      <c r="L97" s="12">
        <v>596.79</v>
      </c>
      <c r="M97" s="12">
        <v>15.31</v>
      </c>
      <c r="N97" s="12">
        <v>187.04</v>
      </c>
      <c r="O97" s="12">
        <v>11.71</v>
      </c>
      <c r="P97" s="13">
        <v>52.93</v>
      </c>
      <c r="Q97" s="13">
        <v>71.430000000000007</v>
      </c>
      <c r="R97" s="13">
        <v>27.39</v>
      </c>
      <c r="S97" s="13">
        <v>17.05</v>
      </c>
      <c r="T97" s="13">
        <v>45.09</v>
      </c>
      <c r="U97" s="13">
        <v>12.29</v>
      </c>
      <c r="V97" s="13">
        <v>19.14</v>
      </c>
    </row>
    <row r="98" spans="1:22" x14ac:dyDescent="0.2">
      <c r="A98" s="8" t="s">
        <v>147</v>
      </c>
      <c r="B98" s="9" t="s">
        <v>249</v>
      </c>
      <c r="C98" s="9" t="s">
        <v>250</v>
      </c>
      <c r="D98" s="9" t="s">
        <v>158</v>
      </c>
      <c r="E98" s="9" t="s">
        <v>15</v>
      </c>
      <c r="F98" s="9">
        <v>606</v>
      </c>
      <c r="G98" s="9" t="s">
        <v>16</v>
      </c>
      <c r="H98" s="9" t="s">
        <v>17</v>
      </c>
      <c r="I98" s="9" t="s">
        <v>18</v>
      </c>
      <c r="J98" s="9">
        <v>11.77</v>
      </c>
      <c r="K98" s="9">
        <v>10.95</v>
      </c>
      <c r="L98" s="9">
        <v>7.28</v>
      </c>
      <c r="M98" s="9">
        <v>11.27</v>
      </c>
      <c r="N98" s="9">
        <v>7.26</v>
      </c>
      <c r="O98" s="9">
        <v>8.59</v>
      </c>
      <c r="P98" s="10">
        <v>8.08</v>
      </c>
      <c r="Q98" s="10">
        <v>8.4499999999999993</v>
      </c>
      <c r="R98" s="10">
        <v>8.83</v>
      </c>
      <c r="S98" s="10">
        <v>5.0199999999999996</v>
      </c>
      <c r="T98" s="10">
        <v>6.34</v>
      </c>
      <c r="U98" s="10">
        <v>7.16</v>
      </c>
      <c r="V98" s="10">
        <v>8.02</v>
      </c>
    </row>
    <row r="99" spans="1:22" x14ac:dyDescent="0.2">
      <c r="A99" s="11" t="s">
        <v>147</v>
      </c>
      <c r="B99" s="12" t="s">
        <v>249</v>
      </c>
      <c r="C99" s="12" t="s">
        <v>250</v>
      </c>
      <c r="D99" s="12" t="s">
        <v>158</v>
      </c>
      <c r="E99" s="12" t="s">
        <v>15</v>
      </c>
      <c r="F99" s="12">
        <v>631</v>
      </c>
      <c r="G99" s="12" t="s">
        <v>19</v>
      </c>
      <c r="H99" s="12" t="s">
        <v>17</v>
      </c>
      <c r="I99" s="12" t="s">
        <v>18</v>
      </c>
      <c r="J99" s="12">
        <v>11.6</v>
      </c>
      <c r="K99" s="12">
        <v>14.57</v>
      </c>
      <c r="L99" s="12">
        <v>10.96</v>
      </c>
      <c r="M99" s="12">
        <v>12.9</v>
      </c>
      <c r="N99" s="12">
        <v>15.07</v>
      </c>
      <c r="O99" s="12">
        <v>15.3</v>
      </c>
      <c r="P99" s="13">
        <v>15.31</v>
      </c>
      <c r="Q99" s="13">
        <v>22.8</v>
      </c>
      <c r="R99" s="13">
        <v>13.68</v>
      </c>
      <c r="S99" s="13">
        <v>23.25</v>
      </c>
      <c r="T99" s="13">
        <v>21.29</v>
      </c>
      <c r="U99" s="13">
        <v>20.399999999999999</v>
      </c>
      <c r="V99" s="13">
        <v>17.29</v>
      </c>
    </row>
    <row r="100" spans="1:22" x14ac:dyDescent="0.2">
      <c r="A100" s="8" t="s">
        <v>147</v>
      </c>
      <c r="B100" s="9" t="s">
        <v>251</v>
      </c>
      <c r="C100" s="9" t="s">
        <v>252</v>
      </c>
      <c r="D100" s="9" t="s">
        <v>158</v>
      </c>
      <c r="E100" s="9" t="s">
        <v>15</v>
      </c>
      <c r="F100" s="9">
        <v>606</v>
      </c>
      <c r="G100" s="9" t="s">
        <v>16</v>
      </c>
      <c r="H100" s="9" t="s">
        <v>17</v>
      </c>
      <c r="I100" s="9" t="s">
        <v>18</v>
      </c>
      <c r="J100" s="9">
        <v>4.4000000000000004</v>
      </c>
      <c r="K100" s="9">
        <v>4.08</v>
      </c>
      <c r="L100" s="9">
        <v>11.62</v>
      </c>
      <c r="M100" s="9">
        <v>3.4</v>
      </c>
      <c r="N100" s="9">
        <v>3.04</v>
      </c>
      <c r="O100" s="9">
        <v>2.99</v>
      </c>
      <c r="P100" s="10">
        <v>4.0199999999999996</v>
      </c>
      <c r="Q100" s="10">
        <v>6.27</v>
      </c>
      <c r="R100" s="10">
        <v>4.8</v>
      </c>
      <c r="S100" s="10">
        <v>3.43</v>
      </c>
      <c r="T100" s="10">
        <v>5.28</v>
      </c>
      <c r="U100" s="10">
        <v>3.82</v>
      </c>
      <c r="V100" s="10">
        <v>4.2300000000000004</v>
      </c>
    </row>
    <row r="101" spans="1:22" x14ac:dyDescent="0.2">
      <c r="A101" s="11" t="s">
        <v>147</v>
      </c>
      <c r="B101" s="12" t="s">
        <v>251</v>
      </c>
      <c r="C101" s="12" t="s">
        <v>252</v>
      </c>
      <c r="D101" s="12" t="s">
        <v>158</v>
      </c>
      <c r="E101" s="12" t="s">
        <v>15</v>
      </c>
      <c r="F101" s="12">
        <v>631</v>
      </c>
      <c r="G101" s="12" t="s">
        <v>19</v>
      </c>
      <c r="H101" s="12" t="s">
        <v>17</v>
      </c>
      <c r="I101" s="12" t="s">
        <v>18</v>
      </c>
      <c r="J101" s="12">
        <v>18.82</v>
      </c>
      <c r="K101" s="12">
        <v>21.04</v>
      </c>
      <c r="L101" s="12">
        <v>10.87</v>
      </c>
      <c r="M101" s="12">
        <v>16.84</v>
      </c>
      <c r="N101" s="12">
        <v>24.3</v>
      </c>
      <c r="O101" s="12">
        <v>27.41</v>
      </c>
      <c r="P101" s="13">
        <v>21.1</v>
      </c>
      <c r="Q101" s="13">
        <v>19.57</v>
      </c>
      <c r="R101" s="13">
        <v>36.22</v>
      </c>
      <c r="S101" s="13">
        <v>29.82</v>
      </c>
      <c r="T101" s="13">
        <v>23.6</v>
      </c>
      <c r="U101" s="13">
        <v>31.48</v>
      </c>
      <c r="V101" s="13">
        <v>21.98</v>
      </c>
    </row>
    <row r="102" spans="1:22" x14ac:dyDescent="0.2">
      <c r="A102" s="8" t="s">
        <v>147</v>
      </c>
      <c r="B102" s="9" t="s">
        <v>253</v>
      </c>
      <c r="C102" s="9" t="s">
        <v>254</v>
      </c>
      <c r="D102" s="9" t="s">
        <v>158</v>
      </c>
      <c r="E102" s="9" t="s">
        <v>15</v>
      </c>
      <c r="F102" s="9">
        <v>606</v>
      </c>
      <c r="G102" s="9" t="s">
        <v>16</v>
      </c>
      <c r="H102" s="9" t="s">
        <v>17</v>
      </c>
      <c r="I102" s="9" t="s">
        <v>18</v>
      </c>
      <c r="J102" s="9">
        <v>8.2799999999999994</v>
      </c>
      <c r="K102" s="9">
        <v>7.31</v>
      </c>
      <c r="L102" s="9">
        <v>5.45</v>
      </c>
      <c r="M102" s="9">
        <v>10.07</v>
      </c>
      <c r="N102" s="9">
        <v>6.72</v>
      </c>
      <c r="O102" s="9">
        <v>9.69</v>
      </c>
      <c r="P102" s="10">
        <v>9.93</v>
      </c>
      <c r="Q102" s="10">
        <v>7.42</v>
      </c>
      <c r="R102" s="10">
        <v>8.02</v>
      </c>
      <c r="S102" s="10">
        <v>5.3</v>
      </c>
      <c r="T102" s="10">
        <v>5.89</v>
      </c>
      <c r="U102" s="10">
        <v>7.11</v>
      </c>
      <c r="V102" s="10">
        <v>7.24</v>
      </c>
    </row>
    <row r="103" spans="1:22" x14ac:dyDescent="0.2">
      <c r="A103" s="11" t="s">
        <v>147</v>
      </c>
      <c r="B103" s="12" t="s">
        <v>253</v>
      </c>
      <c r="C103" s="12" t="s">
        <v>254</v>
      </c>
      <c r="D103" s="12" t="s">
        <v>158</v>
      </c>
      <c r="E103" s="12" t="s">
        <v>15</v>
      </c>
      <c r="F103" s="12">
        <v>631</v>
      </c>
      <c r="G103" s="12" t="s">
        <v>19</v>
      </c>
      <c r="H103" s="12" t="s">
        <v>17</v>
      </c>
      <c r="I103" s="12" t="s">
        <v>18</v>
      </c>
      <c r="J103" s="12">
        <v>23.28</v>
      </c>
      <c r="K103" s="12">
        <v>20.25</v>
      </c>
      <c r="L103" s="12">
        <v>31.9</v>
      </c>
      <c r="M103" s="12">
        <v>16.79</v>
      </c>
      <c r="N103" s="12">
        <v>22.21</v>
      </c>
      <c r="O103" s="12">
        <v>20.68</v>
      </c>
      <c r="P103" s="13">
        <v>14.77</v>
      </c>
      <c r="Q103" s="13">
        <v>25.95</v>
      </c>
      <c r="R103" s="13">
        <v>52.37</v>
      </c>
      <c r="S103" s="13">
        <v>31.37</v>
      </c>
      <c r="T103" s="13">
        <v>29.34</v>
      </c>
      <c r="U103" s="13">
        <v>22.81</v>
      </c>
      <c r="V103" s="13">
        <v>23.46</v>
      </c>
    </row>
    <row r="104" spans="1:22" x14ac:dyDescent="0.2">
      <c r="A104" s="8" t="s">
        <v>147</v>
      </c>
      <c r="B104" s="9" t="s">
        <v>255</v>
      </c>
      <c r="C104" s="9" t="s">
        <v>256</v>
      </c>
      <c r="D104" s="9" t="s">
        <v>158</v>
      </c>
      <c r="E104" s="9" t="s">
        <v>15</v>
      </c>
      <c r="F104" s="9">
        <v>606</v>
      </c>
      <c r="G104" s="9" t="s">
        <v>16</v>
      </c>
      <c r="H104" s="9" t="s">
        <v>17</v>
      </c>
      <c r="I104" s="9" t="s">
        <v>18</v>
      </c>
      <c r="J104" s="9">
        <v>-15.48</v>
      </c>
      <c r="K104" s="9">
        <v>-7.79</v>
      </c>
      <c r="L104" s="9">
        <v>-13.42</v>
      </c>
      <c r="M104" s="9">
        <v>-21.19</v>
      </c>
      <c r="N104" s="9">
        <v>-5.64</v>
      </c>
      <c r="O104" s="9">
        <v>1.04</v>
      </c>
      <c r="P104" s="10">
        <v>3.48</v>
      </c>
      <c r="Q104" s="10">
        <v>2.72</v>
      </c>
      <c r="R104" s="10">
        <v>1.49</v>
      </c>
      <c r="S104" s="10">
        <v>2.76</v>
      </c>
      <c r="T104" s="10">
        <v>5.39</v>
      </c>
      <c r="U104" s="10">
        <v>5.51</v>
      </c>
      <c r="V104" s="10">
        <v>5.21</v>
      </c>
    </row>
    <row r="105" spans="1:22" x14ac:dyDescent="0.2">
      <c r="A105" s="11" t="s">
        <v>147</v>
      </c>
      <c r="B105" s="12" t="s">
        <v>255</v>
      </c>
      <c r="C105" s="12" t="s">
        <v>256</v>
      </c>
      <c r="D105" s="12" t="s">
        <v>158</v>
      </c>
      <c r="E105" s="12" t="s">
        <v>15</v>
      </c>
      <c r="F105" s="12">
        <v>631</v>
      </c>
      <c r="G105" s="12" t="s">
        <v>19</v>
      </c>
      <c r="H105" s="12" t="s">
        <v>17</v>
      </c>
      <c r="I105" s="12" t="s">
        <v>18</v>
      </c>
      <c r="J105" s="12">
        <v>12.36</v>
      </c>
      <c r="K105" s="12"/>
      <c r="L105" s="12">
        <v>16.61</v>
      </c>
      <c r="M105" s="12">
        <v>20.079999999999998</v>
      </c>
      <c r="N105" s="12">
        <v>23.33</v>
      </c>
      <c r="O105" s="12">
        <v>26.32</v>
      </c>
      <c r="P105" s="13">
        <v>18.98</v>
      </c>
      <c r="Q105" s="13">
        <v>25.9</v>
      </c>
      <c r="R105" s="13">
        <v>40.79</v>
      </c>
      <c r="S105" s="13">
        <v>27.57</v>
      </c>
      <c r="T105" s="13">
        <v>24.55</v>
      </c>
      <c r="U105" s="13">
        <v>19.77</v>
      </c>
      <c r="V105" s="13">
        <v>19.38</v>
      </c>
    </row>
    <row r="106" spans="1:22" x14ac:dyDescent="0.2">
      <c r="A106" s="8" t="s">
        <v>147</v>
      </c>
      <c r="B106" s="9" t="s">
        <v>257</v>
      </c>
      <c r="C106" s="9" t="s">
        <v>258</v>
      </c>
      <c r="D106" s="9" t="s">
        <v>158</v>
      </c>
      <c r="E106" s="9" t="s">
        <v>15</v>
      </c>
      <c r="F106" s="9">
        <v>606</v>
      </c>
      <c r="G106" s="9" t="s">
        <v>16</v>
      </c>
      <c r="H106" s="9" t="s">
        <v>17</v>
      </c>
      <c r="I106" s="9" t="s">
        <v>18</v>
      </c>
      <c r="J106" s="9">
        <v>4.3499999999999996</v>
      </c>
      <c r="K106" s="9">
        <v>9.48</v>
      </c>
      <c r="L106" s="9">
        <v>8.98</v>
      </c>
      <c r="M106" s="9">
        <v>9.0500000000000007</v>
      </c>
      <c r="N106" s="9">
        <v>7.42</v>
      </c>
      <c r="O106" s="9">
        <v>1.35</v>
      </c>
      <c r="P106" s="10">
        <v>0.14000000000000001</v>
      </c>
      <c r="Q106" s="10">
        <v>8.59</v>
      </c>
      <c r="R106" s="10">
        <v>1.48</v>
      </c>
      <c r="S106" s="10">
        <v>1.4</v>
      </c>
      <c r="T106" s="10">
        <v>11.79</v>
      </c>
      <c r="U106" s="10">
        <v>-3.98</v>
      </c>
      <c r="V106" s="10">
        <v>5.91</v>
      </c>
    </row>
    <row r="107" spans="1:22" x14ac:dyDescent="0.2">
      <c r="A107" s="11" t="s">
        <v>147</v>
      </c>
      <c r="B107" s="12" t="s">
        <v>257</v>
      </c>
      <c r="C107" s="12" t="s">
        <v>258</v>
      </c>
      <c r="D107" s="12" t="s">
        <v>158</v>
      </c>
      <c r="E107" s="12" t="s">
        <v>15</v>
      </c>
      <c r="F107" s="12">
        <v>631</v>
      </c>
      <c r="G107" s="12" t="s">
        <v>19</v>
      </c>
      <c r="H107" s="12" t="s">
        <v>17</v>
      </c>
      <c r="I107" s="12" t="s">
        <v>18</v>
      </c>
      <c r="J107" s="12">
        <v>11.44</v>
      </c>
      <c r="K107" s="12">
        <v>5.5</v>
      </c>
      <c r="L107" s="12">
        <v>9.6</v>
      </c>
      <c r="M107" s="12">
        <v>12.64</v>
      </c>
      <c r="N107" s="12">
        <v>11.48</v>
      </c>
      <c r="O107" s="12">
        <v>41.61</v>
      </c>
      <c r="P107" s="13">
        <v>98.69</v>
      </c>
      <c r="Q107" s="13">
        <v>9.64</v>
      </c>
      <c r="R107" s="13">
        <v>49.99</v>
      </c>
      <c r="S107" s="13">
        <v>56.04</v>
      </c>
      <c r="T107" s="13">
        <v>20.28</v>
      </c>
      <c r="U107" s="13"/>
      <c r="V107" s="13">
        <v>15.57</v>
      </c>
    </row>
    <row r="108" spans="1:22" x14ac:dyDescent="0.2">
      <c r="A108" s="8" t="s">
        <v>147</v>
      </c>
      <c r="B108" s="9" t="s">
        <v>259</v>
      </c>
      <c r="C108" s="9" t="s">
        <v>260</v>
      </c>
      <c r="D108" s="9" t="s">
        <v>158</v>
      </c>
      <c r="E108" s="9" t="s">
        <v>15</v>
      </c>
      <c r="F108" s="9">
        <v>606</v>
      </c>
      <c r="G108" s="9" t="s">
        <v>16</v>
      </c>
      <c r="H108" s="9" t="s">
        <v>17</v>
      </c>
      <c r="I108" s="9" t="s">
        <v>18</v>
      </c>
      <c r="J108" s="9">
        <v>11.16</v>
      </c>
      <c r="K108" s="9">
        <v>-0.67</v>
      </c>
      <c r="L108" s="9">
        <v>27</v>
      </c>
      <c r="M108" s="9">
        <v>0.57999999999999996</v>
      </c>
      <c r="N108" s="9">
        <v>0.15</v>
      </c>
      <c r="O108" s="9">
        <v>0.39</v>
      </c>
      <c r="P108" s="10">
        <v>3.01</v>
      </c>
      <c r="Q108" s="10">
        <v>4.3600000000000003</v>
      </c>
      <c r="R108" s="10">
        <v>5.82</v>
      </c>
      <c r="S108" s="10">
        <v>3.71</v>
      </c>
      <c r="T108" s="10">
        <v>0.82</v>
      </c>
      <c r="U108" s="10">
        <v>5.44</v>
      </c>
      <c r="V108" s="10">
        <v>1.8</v>
      </c>
    </row>
    <row r="109" spans="1:22" x14ac:dyDescent="0.2">
      <c r="A109" s="11" t="s">
        <v>147</v>
      </c>
      <c r="B109" s="12" t="s">
        <v>259</v>
      </c>
      <c r="C109" s="12" t="s">
        <v>260</v>
      </c>
      <c r="D109" s="12" t="s">
        <v>158</v>
      </c>
      <c r="E109" s="12" t="s">
        <v>15</v>
      </c>
      <c r="F109" s="12">
        <v>631</v>
      </c>
      <c r="G109" s="12" t="s">
        <v>19</v>
      </c>
      <c r="H109" s="12" t="s">
        <v>17</v>
      </c>
      <c r="I109" s="12" t="s">
        <v>18</v>
      </c>
      <c r="J109" s="12">
        <v>14.08</v>
      </c>
      <c r="K109" s="12">
        <v>23.3</v>
      </c>
      <c r="L109" s="12">
        <v>5.05</v>
      </c>
      <c r="M109" s="12">
        <v>19.34</v>
      </c>
      <c r="N109" s="12">
        <v>50.24</v>
      </c>
      <c r="O109" s="12">
        <v>38.82</v>
      </c>
      <c r="P109" s="13">
        <v>19.43</v>
      </c>
      <c r="Q109" s="13">
        <v>24.23</v>
      </c>
      <c r="R109" s="13">
        <v>14.73</v>
      </c>
      <c r="S109" s="13">
        <v>18.059999999999999</v>
      </c>
      <c r="T109" s="13">
        <v>21.44</v>
      </c>
      <c r="U109" s="13">
        <v>24.27</v>
      </c>
      <c r="V109" s="13">
        <v>26.17</v>
      </c>
    </row>
    <row r="110" spans="1:22" x14ac:dyDescent="0.2">
      <c r="A110" s="8" t="s">
        <v>147</v>
      </c>
      <c r="B110" s="9" t="s">
        <v>261</v>
      </c>
      <c r="C110" s="9" t="s">
        <v>262</v>
      </c>
      <c r="D110" s="9" t="s">
        <v>158</v>
      </c>
      <c r="E110" s="9" t="s">
        <v>15</v>
      </c>
      <c r="F110" s="9">
        <v>606</v>
      </c>
      <c r="G110" s="9" t="s">
        <v>16</v>
      </c>
      <c r="H110" s="9" t="s">
        <v>17</v>
      </c>
      <c r="I110" s="9" t="s">
        <v>18</v>
      </c>
      <c r="J110" s="9">
        <v>12.85</v>
      </c>
      <c r="K110" s="9">
        <v>11.48</v>
      </c>
      <c r="L110" s="9">
        <v>7.89</v>
      </c>
      <c r="M110" s="9">
        <v>1.65</v>
      </c>
      <c r="N110" s="9">
        <v>5.13</v>
      </c>
      <c r="O110" s="9">
        <v>4.97</v>
      </c>
      <c r="P110" s="10">
        <v>6.57</v>
      </c>
      <c r="Q110" s="10">
        <v>10.42</v>
      </c>
      <c r="R110" s="10">
        <v>8.58</v>
      </c>
      <c r="S110" s="10">
        <v>7.94</v>
      </c>
      <c r="T110" s="10">
        <v>6.48</v>
      </c>
      <c r="U110" s="10">
        <v>10.5</v>
      </c>
      <c r="V110" s="10">
        <v>10.09</v>
      </c>
    </row>
    <row r="111" spans="1:22" x14ac:dyDescent="0.2">
      <c r="A111" s="11" t="s">
        <v>147</v>
      </c>
      <c r="B111" s="12" t="s">
        <v>261</v>
      </c>
      <c r="C111" s="12" t="s">
        <v>262</v>
      </c>
      <c r="D111" s="12" t="s">
        <v>158</v>
      </c>
      <c r="E111" s="12" t="s">
        <v>15</v>
      </c>
      <c r="F111" s="12">
        <v>631</v>
      </c>
      <c r="G111" s="12" t="s">
        <v>19</v>
      </c>
      <c r="H111" s="12" t="s">
        <v>17</v>
      </c>
      <c r="I111" s="12" t="s">
        <v>18</v>
      </c>
      <c r="J111" s="12">
        <v>18.399999999999999</v>
      </c>
      <c r="K111" s="12">
        <v>16.239999999999998</v>
      </c>
      <c r="L111" s="12">
        <v>16.8</v>
      </c>
      <c r="M111" s="12">
        <v>24.4</v>
      </c>
      <c r="N111" s="12">
        <v>23.35</v>
      </c>
      <c r="O111" s="12">
        <v>37.619999999999997</v>
      </c>
      <c r="P111" s="13">
        <v>34.39</v>
      </c>
      <c r="Q111" s="13">
        <v>27.28</v>
      </c>
      <c r="R111" s="13">
        <v>27.79</v>
      </c>
      <c r="S111" s="13">
        <v>36.42</v>
      </c>
      <c r="T111" s="13">
        <v>37.89</v>
      </c>
      <c r="U111" s="13">
        <v>20.52</v>
      </c>
      <c r="V111" s="13">
        <v>19.84</v>
      </c>
    </row>
    <row r="112" spans="1:22" x14ac:dyDescent="0.2">
      <c r="A112" s="8" t="s">
        <v>147</v>
      </c>
      <c r="B112" s="9" t="s">
        <v>263</v>
      </c>
      <c r="C112" s="9" t="s">
        <v>264</v>
      </c>
      <c r="D112" s="9" t="s">
        <v>158</v>
      </c>
      <c r="E112" s="9" t="s">
        <v>15</v>
      </c>
      <c r="F112" s="9">
        <v>606</v>
      </c>
      <c r="G112" s="9" t="s">
        <v>16</v>
      </c>
      <c r="H112" s="9" t="s">
        <v>17</v>
      </c>
      <c r="I112" s="9" t="s">
        <v>18</v>
      </c>
      <c r="J112" s="9">
        <v>14.37</v>
      </c>
      <c r="K112" s="9">
        <v>11.35</v>
      </c>
      <c r="L112" s="9">
        <v>8.7799999999999994</v>
      </c>
      <c r="M112" s="9">
        <v>0.13</v>
      </c>
      <c r="N112" s="9">
        <v>5.63</v>
      </c>
      <c r="O112" s="9">
        <v>5.79</v>
      </c>
      <c r="P112" s="10">
        <v>4.8899999999999997</v>
      </c>
      <c r="Q112" s="10">
        <v>11.17</v>
      </c>
      <c r="R112" s="10">
        <v>7.22</v>
      </c>
      <c r="S112" s="10">
        <v>8.7799999999999994</v>
      </c>
      <c r="T112" s="10">
        <v>7.2</v>
      </c>
      <c r="U112" s="10">
        <v>9.91</v>
      </c>
      <c r="V112" s="10">
        <v>8.8800000000000008</v>
      </c>
    </row>
    <row r="113" spans="1:22" x14ac:dyDescent="0.2">
      <c r="A113" s="11" t="s">
        <v>147</v>
      </c>
      <c r="B113" s="12" t="s">
        <v>263</v>
      </c>
      <c r="C113" s="12" t="s">
        <v>264</v>
      </c>
      <c r="D113" s="12" t="s">
        <v>158</v>
      </c>
      <c r="E113" s="12" t="s">
        <v>15</v>
      </c>
      <c r="F113" s="12">
        <v>631</v>
      </c>
      <c r="G113" s="12" t="s">
        <v>19</v>
      </c>
      <c r="H113" s="12" t="s">
        <v>17</v>
      </c>
      <c r="I113" s="12" t="s">
        <v>18</v>
      </c>
      <c r="J113" s="12">
        <v>21.22</v>
      </c>
      <c r="K113" s="12">
        <v>18.82</v>
      </c>
      <c r="L113" s="12">
        <v>20.45</v>
      </c>
      <c r="M113" s="12">
        <v>37.159999999999997</v>
      </c>
      <c r="N113" s="12">
        <v>31.13</v>
      </c>
      <c r="O113" s="12">
        <v>41.03</v>
      </c>
      <c r="P113" s="13">
        <v>44.92</v>
      </c>
      <c r="Q113" s="13">
        <v>28.37</v>
      </c>
      <c r="R113" s="13">
        <v>30.7</v>
      </c>
      <c r="S113" s="13">
        <v>32.29</v>
      </c>
      <c r="T113" s="13">
        <v>36.07</v>
      </c>
      <c r="U113" s="13">
        <v>19.7</v>
      </c>
      <c r="V113" s="13">
        <v>26.35</v>
      </c>
    </row>
    <row r="114" spans="1:22" x14ac:dyDescent="0.2">
      <c r="A114" s="8" t="s">
        <v>147</v>
      </c>
      <c r="B114" s="9" t="s">
        <v>265</v>
      </c>
      <c r="C114" s="9" t="s">
        <v>266</v>
      </c>
      <c r="D114" s="9" t="s">
        <v>158</v>
      </c>
      <c r="E114" s="9" t="s">
        <v>15</v>
      </c>
      <c r="F114" s="9">
        <v>606</v>
      </c>
      <c r="G114" s="9" t="s">
        <v>16</v>
      </c>
      <c r="H114" s="9" t="s">
        <v>17</v>
      </c>
      <c r="I114" s="9" t="s">
        <v>18</v>
      </c>
      <c r="J114" s="9">
        <v>10.95</v>
      </c>
      <c r="K114" s="9">
        <v>11.67</v>
      </c>
      <c r="L114" s="9">
        <v>6.92</v>
      </c>
      <c r="M114" s="9">
        <v>3.17</v>
      </c>
      <c r="N114" s="9">
        <v>4.6500000000000004</v>
      </c>
      <c r="O114" s="9">
        <v>4.1900000000000004</v>
      </c>
      <c r="P114" s="10">
        <v>8.17</v>
      </c>
      <c r="Q114" s="10">
        <v>9.7100000000000009</v>
      </c>
      <c r="R114" s="10">
        <v>9.9700000000000006</v>
      </c>
      <c r="S114" s="10">
        <v>7.24</v>
      </c>
      <c r="T114" s="10">
        <v>5.59</v>
      </c>
      <c r="U114" s="10">
        <v>11.13</v>
      </c>
      <c r="V114" s="10">
        <v>11.32</v>
      </c>
    </row>
    <row r="115" spans="1:22" x14ac:dyDescent="0.2">
      <c r="A115" s="11" t="s">
        <v>147</v>
      </c>
      <c r="B115" s="12" t="s">
        <v>265</v>
      </c>
      <c r="C115" s="12" t="s">
        <v>266</v>
      </c>
      <c r="D115" s="12" t="s">
        <v>158</v>
      </c>
      <c r="E115" s="12" t="s">
        <v>15</v>
      </c>
      <c r="F115" s="12">
        <v>631</v>
      </c>
      <c r="G115" s="12" t="s">
        <v>19</v>
      </c>
      <c r="H115" s="12" t="s">
        <v>17</v>
      </c>
      <c r="I115" s="12" t="s">
        <v>18</v>
      </c>
      <c r="J115" s="12">
        <v>14.8</v>
      </c>
      <c r="K115" s="12">
        <v>12.79</v>
      </c>
      <c r="L115" s="12">
        <v>12.62</v>
      </c>
      <c r="M115" s="12">
        <v>14.92</v>
      </c>
      <c r="N115" s="12">
        <v>15.01</v>
      </c>
      <c r="O115" s="12">
        <v>35.04</v>
      </c>
      <c r="P115" s="13">
        <v>27.52</v>
      </c>
      <c r="Q115" s="13">
        <v>26.4</v>
      </c>
      <c r="R115" s="13">
        <v>25.5</v>
      </c>
      <c r="S115" s="13">
        <v>40.25</v>
      </c>
      <c r="T115" s="13">
        <v>40.32</v>
      </c>
      <c r="U115" s="13">
        <v>21.3</v>
      </c>
      <c r="V115" s="13">
        <v>14.47</v>
      </c>
    </row>
    <row r="116" spans="1:22" x14ac:dyDescent="0.2">
      <c r="A116" s="8" t="s">
        <v>147</v>
      </c>
      <c r="B116" s="9" t="s">
        <v>267</v>
      </c>
      <c r="C116" s="9" t="s">
        <v>268</v>
      </c>
      <c r="D116" s="9" t="s">
        <v>158</v>
      </c>
      <c r="E116" s="9" t="s">
        <v>15</v>
      </c>
      <c r="F116" s="9">
        <v>606</v>
      </c>
      <c r="G116" s="9" t="s">
        <v>16</v>
      </c>
      <c r="H116" s="9" t="s">
        <v>17</v>
      </c>
      <c r="I116" s="9" t="s">
        <v>18</v>
      </c>
      <c r="J116" s="9">
        <v>20.5</v>
      </c>
      <c r="K116" s="9">
        <v>14.1</v>
      </c>
      <c r="L116" s="9">
        <v>13.56</v>
      </c>
      <c r="M116" s="9">
        <v>13.01</v>
      </c>
      <c r="N116" s="9">
        <v>11.32</v>
      </c>
      <c r="O116" s="9">
        <v>10.26</v>
      </c>
      <c r="P116" s="10">
        <v>8.8699999999999992</v>
      </c>
      <c r="Q116" s="10">
        <v>4.6500000000000004</v>
      </c>
      <c r="R116" s="10">
        <v>2.4700000000000002</v>
      </c>
      <c r="S116" s="10">
        <v>5.18</v>
      </c>
      <c r="T116" s="10">
        <v>1.39</v>
      </c>
      <c r="U116" s="10">
        <v>4.3</v>
      </c>
      <c r="V116" s="10">
        <v>6.11</v>
      </c>
    </row>
    <row r="117" spans="1:22" x14ac:dyDescent="0.2">
      <c r="A117" s="11" t="s">
        <v>147</v>
      </c>
      <c r="B117" s="12" t="s">
        <v>267</v>
      </c>
      <c r="C117" s="12" t="s">
        <v>268</v>
      </c>
      <c r="D117" s="12" t="s">
        <v>158</v>
      </c>
      <c r="E117" s="12" t="s">
        <v>15</v>
      </c>
      <c r="F117" s="12">
        <v>631</v>
      </c>
      <c r="G117" s="12" t="s">
        <v>19</v>
      </c>
      <c r="H117" s="12" t="s">
        <v>17</v>
      </c>
      <c r="I117" s="12" t="s">
        <v>18</v>
      </c>
      <c r="J117" s="12">
        <v>10.7</v>
      </c>
      <c r="K117" s="12">
        <v>15.36</v>
      </c>
      <c r="L117" s="12">
        <v>13.76</v>
      </c>
      <c r="M117" s="12">
        <v>13.58</v>
      </c>
      <c r="N117" s="12">
        <v>18.93</v>
      </c>
      <c r="O117" s="12">
        <v>21.65</v>
      </c>
      <c r="P117" s="13">
        <v>25.96</v>
      </c>
      <c r="Q117" s="13">
        <v>40.75</v>
      </c>
      <c r="R117" s="13">
        <v>57.73</v>
      </c>
      <c r="S117" s="13">
        <v>33.479999999999997</v>
      </c>
      <c r="T117" s="13">
        <v>59.48</v>
      </c>
      <c r="U117" s="13">
        <v>49.71</v>
      </c>
      <c r="V117" s="13">
        <v>40.81</v>
      </c>
    </row>
    <row r="118" spans="1:22" x14ac:dyDescent="0.2">
      <c r="A118" s="8" t="s">
        <v>147</v>
      </c>
      <c r="B118" s="9" t="s">
        <v>269</v>
      </c>
      <c r="C118" s="9" t="s">
        <v>270</v>
      </c>
      <c r="D118" s="9" t="s">
        <v>158</v>
      </c>
      <c r="E118" s="9" t="s">
        <v>15</v>
      </c>
      <c r="F118" s="9">
        <v>606</v>
      </c>
      <c r="G118" s="9" t="s">
        <v>16</v>
      </c>
      <c r="H118" s="9" t="s">
        <v>17</v>
      </c>
      <c r="I118" s="9" t="s">
        <v>18</v>
      </c>
      <c r="J118" s="9">
        <v>21.68</v>
      </c>
      <c r="K118" s="9">
        <v>13.8</v>
      </c>
      <c r="L118" s="9">
        <v>12.86</v>
      </c>
      <c r="M118" s="9">
        <v>13.25</v>
      </c>
      <c r="N118" s="9">
        <v>10.88</v>
      </c>
      <c r="O118" s="9">
        <v>10.119999999999999</v>
      </c>
      <c r="P118" s="10">
        <v>7.98</v>
      </c>
      <c r="Q118" s="10">
        <v>3.53</v>
      </c>
      <c r="R118" s="10">
        <v>0.12</v>
      </c>
      <c r="S118" s="10">
        <v>4.7699999999999996</v>
      </c>
      <c r="T118" s="10">
        <v>0.51</v>
      </c>
      <c r="U118" s="10">
        <v>3.04</v>
      </c>
      <c r="V118" s="10">
        <v>6.89</v>
      </c>
    </row>
    <row r="119" spans="1:22" x14ac:dyDescent="0.2">
      <c r="A119" s="11" t="s">
        <v>147</v>
      </c>
      <c r="B119" s="12" t="s">
        <v>269</v>
      </c>
      <c r="C119" s="12" t="s">
        <v>270</v>
      </c>
      <c r="D119" s="12" t="s">
        <v>158</v>
      </c>
      <c r="E119" s="12" t="s">
        <v>15</v>
      </c>
      <c r="F119" s="12">
        <v>631</v>
      </c>
      <c r="G119" s="12" t="s">
        <v>19</v>
      </c>
      <c r="H119" s="12" t="s">
        <v>17</v>
      </c>
      <c r="I119" s="12" t="s">
        <v>18</v>
      </c>
      <c r="J119" s="12">
        <v>8.2200000000000006</v>
      </c>
      <c r="K119" s="12">
        <v>13.95</v>
      </c>
      <c r="L119" s="12">
        <v>11.63</v>
      </c>
      <c r="M119" s="12">
        <v>10.32</v>
      </c>
      <c r="N119" s="12">
        <v>17.37</v>
      </c>
      <c r="O119" s="12">
        <v>20.51</v>
      </c>
      <c r="P119" s="13">
        <v>27.68</v>
      </c>
      <c r="Q119" s="13">
        <v>40.96</v>
      </c>
      <c r="R119" s="13">
        <v>152.77000000000001</v>
      </c>
      <c r="S119" s="13">
        <v>34.19</v>
      </c>
      <c r="T119" s="13">
        <v>93.64</v>
      </c>
      <c r="U119" s="13">
        <v>84.88</v>
      </c>
      <c r="V119" s="13">
        <v>57.29</v>
      </c>
    </row>
    <row r="120" spans="1:22" x14ac:dyDescent="0.2">
      <c r="A120" s="8" t="s">
        <v>147</v>
      </c>
      <c r="B120" s="9" t="s">
        <v>271</v>
      </c>
      <c r="C120" s="9" t="s">
        <v>272</v>
      </c>
      <c r="D120" s="9" t="s">
        <v>158</v>
      </c>
      <c r="E120" s="9" t="s">
        <v>15</v>
      </c>
      <c r="F120" s="9">
        <v>606</v>
      </c>
      <c r="G120" s="9" t="s">
        <v>16</v>
      </c>
      <c r="H120" s="9" t="s">
        <v>17</v>
      </c>
      <c r="I120" s="9" t="s">
        <v>18</v>
      </c>
      <c r="J120" s="9">
        <v>19.18</v>
      </c>
      <c r="K120" s="9">
        <v>14.44</v>
      </c>
      <c r="L120" s="9">
        <v>14.41</v>
      </c>
      <c r="M120" s="9">
        <v>12.73</v>
      </c>
      <c r="N120" s="9">
        <v>11.85</v>
      </c>
      <c r="O120" s="9">
        <v>10.42</v>
      </c>
      <c r="P120" s="10">
        <v>9.84</v>
      </c>
      <c r="Q120" s="10">
        <v>5.82</v>
      </c>
      <c r="R120" s="10">
        <v>4.88</v>
      </c>
      <c r="S120" s="10">
        <v>5.58</v>
      </c>
      <c r="T120" s="10">
        <v>2.25</v>
      </c>
      <c r="U120" s="10">
        <v>5.51</v>
      </c>
      <c r="V120" s="10">
        <v>5.37</v>
      </c>
    </row>
    <row r="121" spans="1:22" x14ac:dyDescent="0.2">
      <c r="A121" s="11" t="s">
        <v>147</v>
      </c>
      <c r="B121" s="12" t="s">
        <v>271</v>
      </c>
      <c r="C121" s="12" t="s">
        <v>272</v>
      </c>
      <c r="D121" s="12" t="s">
        <v>158</v>
      </c>
      <c r="E121" s="12" t="s">
        <v>15</v>
      </c>
      <c r="F121" s="12">
        <v>631</v>
      </c>
      <c r="G121" s="12" t="s">
        <v>19</v>
      </c>
      <c r="H121" s="12" t="s">
        <v>17</v>
      </c>
      <c r="I121" s="12" t="s">
        <v>18</v>
      </c>
      <c r="J121" s="12">
        <v>13.5</v>
      </c>
      <c r="K121" s="12">
        <v>16.82</v>
      </c>
      <c r="L121" s="12">
        <v>15.9</v>
      </c>
      <c r="M121" s="12">
        <v>17.27</v>
      </c>
      <c r="N121" s="12">
        <v>20.53</v>
      </c>
      <c r="O121" s="12">
        <v>22.95</v>
      </c>
      <c r="P121" s="13">
        <v>24.44</v>
      </c>
      <c r="Q121" s="13">
        <v>40.590000000000003</v>
      </c>
      <c r="R121" s="13">
        <v>37.840000000000003</v>
      </c>
      <c r="S121" s="13">
        <v>32.89</v>
      </c>
      <c r="T121" s="13">
        <v>46.27</v>
      </c>
      <c r="U121" s="13">
        <v>31.07</v>
      </c>
      <c r="V121" s="13">
        <v>23.98</v>
      </c>
    </row>
    <row r="122" spans="1:22" x14ac:dyDescent="0.2">
      <c r="A122" s="8" t="s">
        <v>147</v>
      </c>
      <c r="B122" s="9" t="s">
        <v>273</v>
      </c>
      <c r="C122" s="9" t="s">
        <v>274</v>
      </c>
      <c r="D122" s="9" t="s">
        <v>158</v>
      </c>
      <c r="E122" s="9" t="s">
        <v>15</v>
      </c>
      <c r="F122" s="9">
        <v>606</v>
      </c>
      <c r="G122" s="9" t="s">
        <v>16</v>
      </c>
      <c r="H122" s="9" t="s">
        <v>17</v>
      </c>
      <c r="I122" s="9" t="s">
        <v>18</v>
      </c>
      <c r="J122" s="9">
        <v>15.85</v>
      </c>
      <c r="K122" s="9">
        <v>9.9700000000000006</v>
      </c>
      <c r="L122" s="9">
        <v>1.81</v>
      </c>
      <c r="M122" s="9">
        <v>-13.26</v>
      </c>
      <c r="N122" s="9">
        <v>-6.4</v>
      </c>
      <c r="O122" s="9">
        <v>-22.44</v>
      </c>
      <c r="P122" s="10">
        <v>3.76</v>
      </c>
      <c r="Q122" s="10">
        <v>11.12</v>
      </c>
      <c r="R122" s="10">
        <v>-0.7</v>
      </c>
      <c r="S122" s="10">
        <v>-5.33</v>
      </c>
      <c r="T122" s="10">
        <v>1.1100000000000001</v>
      </c>
      <c r="U122" s="10">
        <v>-10.07</v>
      </c>
      <c r="V122" s="10">
        <v>-4.75</v>
      </c>
    </row>
    <row r="123" spans="1:22" x14ac:dyDescent="0.2">
      <c r="A123" s="11" t="s">
        <v>147</v>
      </c>
      <c r="B123" s="12" t="s">
        <v>273</v>
      </c>
      <c r="C123" s="12" t="s">
        <v>274</v>
      </c>
      <c r="D123" s="12" t="s">
        <v>158</v>
      </c>
      <c r="E123" s="12" t="s">
        <v>15</v>
      </c>
      <c r="F123" s="12">
        <v>631</v>
      </c>
      <c r="G123" s="12" t="s">
        <v>19</v>
      </c>
      <c r="H123" s="12" t="s">
        <v>17</v>
      </c>
      <c r="I123" s="12" t="s">
        <v>18</v>
      </c>
      <c r="J123" s="12">
        <v>11.86</v>
      </c>
      <c r="K123" s="12">
        <v>12.62</v>
      </c>
      <c r="L123" s="12">
        <v>22.41</v>
      </c>
      <c r="M123" s="12">
        <v>22.55</v>
      </c>
      <c r="N123" s="12"/>
      <c r="O123" s="12"/>
      <c r="P123" s="13">
        <v>3.45</v>
      </c>
      <c r="Q123" s="13">
        <v>6.67</v>
      </c>
      <c r="R123" s="13"/>
      <c r="S123" s="13">
        <v>14.22</v>
      </c>
      <c r="T123" s="13">
        <v>21.87</v>
      </c>
      <c r="U123" s="13">
        <v>21.15</v>
      </c>
      <c r="V123" s="13">
        <v>25.31</v>
      </c>
    </row>
    <row r="124" spans="1:22" x14ac:dyDescent="0.2">
      <c r="A124" s="8" t="s">
        <v>147</v>
      </c>
      <c r="B124" s="9" t="s">
        <v>275</v>
      </c>
      <c r="C124" s="9" t="s">
        <v>276</v>
      </c>
      <c r="D124" s="9" t="s">
        <v>158</v>
      </c>
      <c r="E124" s="9" t="s">
        <v>15</v>
      </c>
      <c r="F124" s="9">
        <v>606</v>
      </c>
      <c r="G124" s="9" t="s">
        <v>16</v>
      </c>
      <c r="H124" s="9" t="s">
        <v>17</v>
      </c>
      <c r="I124" s="9" t="s">
        <v>18</v>
      </c>
      <c r="J124" s="9">
        <v>17.21</v>
      </c>
      <c r="K124" s="9">
        <v>10.23</v>
      </c>
      <c r="L124" s="9">
        <v>1.23</v>
      </c>
      <c r="M124" s="9">
        <v>-15.62</v>
      </c>
      <c r="N124" s="9">
        <v>-7.68</v>
      </c>
      <c r="O124" s="9">
        <v>-28.65</v>
      </c>
      <c r="P124" s="10">
        <v>2.4900000000000002</v>
      </c>
      <c r="Q124" s="10">
        <v>14.39</v>
      </c>
      <c r="R124" s="10">
        <v>-0.47</v>
      </c>
      <c r="S124" s="10">
        <v>-5.6</v>
      </c>
      <c r="T124" s="10">
        <v>1.49</v>
      </c>
      <c r="U124" s="10">
        <v>-12.54</v>
      </c>
      <c r="V124" s="10">
        <v>-6.99</v>
      </c>
    </row>
    <row r="125" spans="1:22" x14ac:dyDescent="0.2">
      <c r="A125" s="11" t="s">
        <v>147</v>
      </c>
      <c r="B125" s="12" t="s">
        <v>275</v>
      </c>
      <c r="C125" s="12" t="s">
        <v>276</v>
      </c>
      <c r="D125" s="12" t="s">
        <v>158</v>
      </c>
      <c r="E125" s="12" t="s">
        <v>15</v>
      </c>
      <c r="F125" s="12">
        <v>631</v>
      </c>
      <c r="G125" s="12" t="s">
        <v>19</v>
      </c>
      <c r="H125" s="12" t="s">
        <v>17</v>
      </c>
      <c r="I125" s="12" t="s">
        <v>18</v>
      </c>
      <c r="J125" s="12">
        <v>11.35</v>
      </c>
      <c r="K125" s="12">
        <v>12.24</v>
      </c>
      <c r="L125" s="12">
        <v>22.7</v>
      </c>
      <c r="M125" s="12">
        <v>22.76</v>
      </c>
      <c r="N125" s="12"/>
      <c r="O125" s="12"/>
      <c r="P125" s="13">
        <v>2.0299999999999998</v>
      </c>
      <c r="Q125" s="13">
        <v>5.39</v>
      </c>
      <c r="R125" s="13"/>
      <c r="S125" s="13">
        <v>12.82</v>
      </c>
      <c r="T125" s="13">
        <v>16.91</v>
      </c>
      <c r="U125" s="13">
        <v>16.850000000000001</v>
      </c>
      <c r="V125" s="13">
        <v>35.1</v>
      </c>
    </row>
    <row r="126" spans="1:22" x14ac:dyDescent="0.2">
      <c r="A126" s="8" t="s">
        <v>147</v>
      </c>
      <c r="B126" s="9" t="s">
        <v>277</v>
      </c>
      <c r="C126" s="9" t="s">
        <v>278</v>
      </c>
      <c r="D126" s="9" t="s">
        <v>158</v>
      </c>
      <c r="E126" s="9" t="s">
        <v>15</v>
      </c>
      <c r="F126" s="9">
        <v>606</v>
      </c>
      <c r="G126" s="9" t="s">
        <v>16</v>
      </c>
      <c r="H126" s="9" t="s">
        <v>17</v>
      </c>
      <c r="I126" s="9" t="s">
        <v>18</v>
      </c>
      <c r="J126" s="9">
        <v>-0.31</v>
      </c>
      <c r="K126" s="9">
        <v>6.68</v>
      </c>
      <c r="L126" s="9">
        <v>8.44</v>
      </c>
      <c r="M126" s="9">
        <v>6.81</v>
      </c>
      <c r="N126" s="9">
        <v>0.35</v>
      </c>
      <c r="O126" s="9">
        <v>0.75</v>
      </c>
      <c r="P126" s="10">
        <v>8.17</v>
      </c>
      <c r="Q126" s="10">
        <v>-3.02</v>
      </c>
      <c r="R126" s="10">
        <v>-1.76</v>
      </c>
      <c r="S126" s="10">
        <v>-4.1500000000000004</v>
      </c>
      <c r="T126" s="10">
        <v>-0.18</v>
      </c>
      <c r="U126" s="10">
        <v>1.49</v>
      </c>
      <c r="V126" s="10">
        <v>4.5999999999999996</v>
      </c>
    </row>
    <row r="127" spans="1:22" x14ac:dyDescent="0.2">
      <c r="A127" s="11" t="s">
        <v>147</v>
      </c>
      <c r="B127" s="12" t="s">
        <v>277</v>
      </c>
      <c r="C127" s="12" t="s">
        <v>278</v>
      </c>
      <c r="D127" s="12" t="s">
        <v>158</v>
      </c>
      <c r="E127" s="12" t="s">
        <v>15</v>
      </c>
      <c r="F127" s="12">
        <v>631</v>
      </c>
      <c r="G127" s="12" t="s">
        <v>19</v>
      </c>
      <c r="H127" s="12" t="s">
        <v>17</v>
      </c>
      <c r="I127" s="12" t="s">
        <v>18</v>
      </c>
      <c r="J127" s="12">
        <v>23.99</v>
      </c>
      <c r="K127" s="12">
        <v>19.38</v>
      </c>
      <c r="L127" s="12">
        <v>20.100000000000001</v>
      </c>
      <c r="M127" s="12">
        <v>21.45</v>
      </c>
      <c r="N127" s="12">
        <v>70.599999999999994</v>
      </c>
      <c r="O127" s="12">
        <v>101.76</v>
      </c>
      <c r="P127" s="13">
        <v>12.99</v>
      </c>
      <c r="Q127" s="13"/>
      <c r="R127" s="13"/>
      <c r="S127" s="13">
        <v>15.73</v>
      </c>
      <c r="T127" s="13">
        <v>34.21</v>
      </c>
      <c r="U127" s="13">
        <v>29.15</v>
      </c>
      <c r="V127" s="13">
        <v>17.16</v>
      </c>
    </row>
    <row r="128" spans="1:22" x14ac:dyDescent="0.2">
      <c r="A128" s="8" t="s">
        <v>147</v>
      </c>
      <c r="B128" s="9" t="s">
        <v>279</v>
      </c>
      <c r="C128" s="9" t="s">
        <v>280</v>
      </c>
      <c r="D128" s="9" t="s">
        <v>158</v>
      </c>
      <c r="E128" s="9" t="s">
        <v>15</v>
      </c>
      <c r="F128" s="9">
        <v>606</v>
      </c>
      <c r="G128" s="9" t="s">
        <v>16</v>
      </c>
      <c r="H128" s="9" t="s">
        <v>17</v>
      </c>
      <c r="I128" s="9" t="s">
        <v>18</v>
      </c>
      <c r="J128" s="9">
        <v>9.69</v>
      </c>
      <c r="K128" s="9">
        <v>4.93</v>
      </c>
      <c r="L128" s="9">
        <v>4.28</v>
      </c>
      <c r="M128" s="9">
        <v>4.05</v>
      </c>
      <c r="N128" s="9">
        <v>9.31</v>
      </c>
      <c r="O128" s="9">
        <v>12.16</v>
      </c>
      <c r="P128" s="10">
        <v>9.9499999999999993</v>
      </c>
      <c r="Q128" s="10">
        <v>9.8800000000000008</v>
      </c>
      <c r="R128" s="10">
        <v>9.0299999999999994</v>
      </c>
      <c r="S128" s="10">
        <v>5.91</v>
      </c>
      <c r="T128" s="10">
        <v>8.51</v>
      </c>
      <c r="U128" s="10">
        <v>7.55</v>
      </c>
      <c r="V128" s="10">
        <v>1.74</v>
      </c>
    </row>
    <row r="129" spans="1:22" x14ac:dyDescent="0.2">
      <c r="A129" s="11" t="s">
        <v>147</v>
      </c>
      <c r="B129" s="12" t="s">
        <v>279</v>
      </c>
      <c r="C129" s="12" t="s">
        <v>280</v>
      </c>
      <c r="D129" s="12" t="s">
        <v>158</v>
      </c>
      <c r="E129" s="12" t="s">
        <v>15</v>
      </c>
      <c r="F129" s="12">
        <v>631</v>
      </c>
      <c r="G129" s="12" t="s">
        <v>19</v>
      </c>
      <c r="H129" s="12" t="s">
        <v>17</v>
      </c>
      <c r="I129" s="12" t="s">
        <v>18</v>
      </c>
      <c r="J129" s="12">
        <v>12.22</v>
      </c>
      <c r="K129" s="12">
        <v>13.6</v>
      </c>
      <c r="L129" s="12">
        <v>16.07</v>
      </c>
      <c r="M129" s="12">
        <v>15.1</v>
      </c>
      <c r="N129" s="12">
        <v>9.81</v>
      </c>
      <c r="O129" s="12">
        <v>6.78</v>
      </c>
      <c r="P129" s="13">
        <v>8.9</v>
      </c>
      <c r="Q129" s="13">
        <v>10.47</v>
      </c>
      <c r="R129" s="13">
        <v>12.28</v>
      </c>
      <c r="S129" s="13">
        <v>12.89</v>
      </c>
      <c r="T129" s="13">
        <v>16.87</v>
      </c>
      <c r="U129" s="13">
        <v>11.48</v>
      </c>
      <c r="V129" s="13">
        <v>22.72</v>
      </c>
    </row>
    <row r="130" spans="1:22" x14ac:dyDescent="0.2">
      <c r="A130" s="8" t="s">
        <v>147</v>
      </c>
      <c r="B130" s="9" t="s">
        <v>281</v>
      </c>
      <c r="C130" s="9" t="s">
        <v>282</v>
      </c>
      <c r="D130" s="9" t="s">
        <v>158</v>
      </c>
      <c r="E130" s="9" t="s">
        <v>15</v>
      </c>
      <c r="F130" s="9">
        <v>606</v>
      </c>
      <c r="G130" s="9" t="s">
        <v>16</v>
      </c>
      <c r="H130" s="9" t="s">
        <v>17</v>
      </c>
      <c r="I130" s="9" t="s">
        <v>18</v>
      </c>
      <c r="J130" s="9">
        <v>11.74</v>
      </c>
      <c r="K130" s="9">
        <v>11.21</v>
      </c>
      <c r="L130" s="9">
        <v>12.62</v>
      </c>
      <c r="M130" s="9">
        <v>8.27</v>
      </c>
      <c r="N130" s="9">
        <v>10.86</v>
      </c>
      <c r="O130" s="9">
        <v>13.27</v>
      </c>
      <c r="P130" s="10">
        <v>13.34</v>
      </c>
      <c r="Q130" s="10">
        <v>12.23</v>
      </c>
      <c r="R130" s="10">
        <v>9.7100000000000009</v>
      </c>
      <c r="S130" s="10">
        <v>7.25</v>
      </c>
      <c r="T130" s="10">
        <v>7.17</v>
      </c>
      <c r="U130" s="10">
        <v>8.41</v>
      </c>
      <c r="V130" s="10">
        <v>10.130000000000001</v>
      </c>
    </row>
    <row r="131" spans="1:22" x14ac:dyDescent="0.2">
      <c r="A131" s="11" t="s">
        <v>147</v>
      </c>
      <c r="B131" s="12" t="s">
        <v>281</v>
      </c>
      <c r="C131" s="12" t="s">
        <v>282</v>
      </c>
      <c r="D131" s="12" t="s">
        <v>158</v>
      </c>
      <c r="E131" s="12" t="s">
        <v>15</v>
      </c>
      <c r="F131" s="12">
        <v>631</v>
      </c>
      <c r="G131" s="12" t="s">
        <v>19</v>
      </c>
      <c r="H131" s="12" t="s">
        <v>17</v>
      </c>
      <c r="I131" s="12" t="s">
        <v>18</v>
      </c>
      <c r="J131" s="12">
        <v>33.17</v>
      </c>
      <c r="K131" s="12">
        <v>49.21</v>
      </c>
      <c r="L131" s="12">
        <v>14.02</v>
      </c>
      <c r="M131" s="12">
        <v>12.49</v>
      </c>
      <c r="N131" s="12">
        <v>11.1</v>
      </c>
      <c r="O131" s="12">
        <v>101.18</v>
      </c>
      <c r="P131" s="13">
        <v>33.42</v>
      </c>
      <c r="Q131" s="13">
        <v>46.51</v>
      </c>
      <c r="R131" s="13">
        <v>17.350000000000001</v>
      </c>
      <c r="S131" s="13">
        <v>15.66</v>
      </c>
      <c r="T131" s="13">
        <v>19.37</v>
      </c>
      <c r="U131" s="13">
        <v>15.85</v>
      </c>
      <c r="V131" s="13">
        <v>81.69</v>
      </c>
    </row>
    <row r="132" spans="1:22" x14ac:dyDescent="0.2">
      <c r="A132" s="8" t="s">
        <v>147</v>
      </c>
      <c r="B132" s="9" t="s">
        <v>283</v>
      </c>
      <c r="C132" s="9" t="s">
        <v>284</v>
      </c>
      <c r="D132" s="9" t="s">
        <v>158</v>
      </c>
      <c r="E132" s="9" t="s">
        <v>15</v>
      </c>
      <c r="F132" s="9">
        <v>606</v>
      </c>
      <c r="G132" s="9" t="s">
        <v>16</v>
      </c>
      <c r="H132" s="9" t="s">
        <v>17</v>
      </c>
      <c r="I132" s="9" t="s">
        <v>18</v>
      </c>
      <c r="J132" s="9">
        <v>16.96</v>
      </c>
      <c r="K132" s="9">
        <v>14.73</v>
      </c>
      <c r="L132" s="9">
        <v>15.77</v>
      </c>
      <c r="M132" s="9">
        <v>17.420000000000002</v>
      </c>
      <c r="N132" s="9">
        <v>14.24</v>
      </c>
      <c r="O132" s="9">
        <v>9.4600000000000009</v>
      </c>
      <c r="P132" s="10">
        <v>6.89</v>
      </c>
      <c r="Q132" s="10">
        <v>8.9499999999999993</v>
      </c>
      <c r="R132" s="10">
        <v>11.45</v>
      </c>
      <c r="S132" s="10">
        <v>12.77</v>
      </c>
      <c r="T132" s="10">
        <v>11.15</v>
      </c>
      <c r="U132" s="10">
        <v>6.78</v>
      </c>
      <c r="V132" s="10">
        <v>14.36</v>
      </c>
    </row>
    <row r="133" spans="1:22" x14ac:dyDescent="0.2">
      <c r="A133" s="11" t="s">
        <v>147</v>
      </c>
      <c r="B133" s="12" t="s">
        <v>283</v>
      </c>
      <c r="C133" s="12" t="s">
        <v>284</v>
      </c>
      <c r="D133" s="12" t="s">
        <v>158</v>
      </c>
      <c r="E133" s="12" t="s">
        <v>15</v>
      </c>
      <c r="F133" s="12">
        <v>631</v>
      </c>
      <c r="G133" s="12" t="s">
        <v>19</v>
      </c>
      <c r="H133" s="12" t="s">
        <v>17</v>
      </c>
      <c r="I133" s="12" t="s">
        <v>18</v>
      </c>
      <c r="J133" s="12">
        <v>5.67</v>
      </c>
      <c r="K133" s="12">
        <v>3.59</v>
      </c>
      <c r="L133" s="12">
        <v>3.42</v>
      </c>
      <c r="M133" s="12">
        <v>28.22</v>
      </c>
      <c r="N133" s="12">
        <v>16.100000000000001</v>
      </c>
      <c r="O133" s="12">
        <v>33.19</v>
      </c>
      <c r="P133" s="13">
        <v>20.27</v>
      </c>
      <c r="Q133" s="13">
        <v>20.69</v>
      </c>
      <c r="R133" s="13">
        <v>29.72</v>
      </c>
      <c r="S133" s="13">
        <v>31</v>
      </c>
      <c r="T133" s="13">
        <v>46.53</v>
      </c>
      <c r="U133" s="13">
        <v>18.600000000000001</v>
      </c>
      <c r="V133" s="13">
        <v>19.940000000000001</v>
      </c>
    </row>
    <row r="134" spans="1:22" x14ac:dyDescent="0.2">
      <c r="A134" s="8" t="s">
        <v>147</v>
      </c>
      <c r="B134" s="9" t="s">
        <v>285</v>
      </c>
      <c r="C134" s="9" t="s">
        <v>24</v>
      </c>
      <c r="D134" s="9" t="s">
        <v>158</v>
      </c>
      <c r="E134" s="9" t="s">
        <v>15</v>
      </c>
      <c r="F134" s="9">
        <v>606</v>
      </c>
      <c r="G134" s="9" t="s">
        <v>16</v>
      </c>
      <c r="H134" s="9" t="s">
        <v>17</v>
      </c>
      <c r="I134" s="9" t="s">
        <v>18</v>
      </c>
      <c r="J134" s="9">
        <v>4.45</v>
      </c>
      <c r="K134" s="9">
        <v>3.14</v>
      </c>
      <c r="L134" s="9">
        <v>2</v>
      </c>
      <c r="M134" s="9">
        <v>1.21</v>
      </c>
      <c r="N134" s="9">
        <v>3.94</v>
      </c>
      <c r="O134" s="9">
        <v>6.34</v>
      </c>
      <c r="P134" s="10">
        <v>5.92</v>
      </c>
      <c r="Q134" s="10">
        <v>7.08</v>
      </c>
      <c r="R134" s="10">
        <v>4.93</v>
      </c>
      <c r="S134" s="10">
        <v>4.33</v>
      </c>
      <c r="T134" s="10">
        <v>3.86</v>
      </c>
      <c r="U134" s="10">
        <v>7.55</v>
      </c>
      <c r="V134" s="10">
        <v>5.01</v>
      </c>
    </row>
    <row r="135" spans="1:22" x14ac:dyDescent="0.2">
      <c r="A135" s="11" t="s">
        <v>147</v>
      </c>
      <c r="B135" s="12" t="s">
        <v>285</v>
      </c>
      <c r="C135" s="12" t="s">
        <v>24</v>
      </c>
      <c r="D135" s="12" t="s">
        <v>158</v>
      </c>
      <c r="E135" s="12" t="s">
        <v>15</v>
      </c>
      <c r="F135" s="12">
        <v>631</v>
      </c>
      <c r="G135" s="12" t="s">
        <v>19</v>
      </c>
      <c r="H135" s="12" t="s">
        <v>17</v>
      </c>
      <c r="I135" s="12" t="s">
        <v>18</v>
      </c>
      <c r="J135" s="12">
        <v>17.170000000000002</v>
      </c>
      <c r="K135" s="12">
        <v>19.600000000000001</v>
      </c>
      <c r="L135" s="12">
        <v>20.100000000000001</v>
      </c>
      <c r="M135" s="12">
        <v>20.61</v>
      </c>
      <c r="N135" s="12">
        <v>22.67</v>
      </c>
      <c r="O135" s="12">
        <v>18.93</v>
      </c>
      <c r="P135" s="13">
        <v>20.18</v>
      </c>
      <c r="Q135" s="13">
        <v>20.309999999999999</v>
      </c>
      <c r="R135" s="13">
        <v>23.89</v>
      </c>
      <c r="S135" s="13">
        <v>23.31</v>
      </c>
      <c r="T135" s="13">
        <v>27.93</v>
      </c>
      <c r="U135" s="13">
        <v>22.11</v>
      </c>
      <c r="V135" s="13">
        <v>20.66</v>
      </c>
    </row>
    <row r="136" spans="1:22" x14ac:dyDescent="0.2">
      <c r="A136" s="8" t="s">
        <v>147</v>
      </c>
      <c r="B136" s="9" t="s">
        <v>286</v>
      </c>
      <c r="C136" s="9" t="s">
        <v>25</v>
      </c>
      <c r="D136" s="9" t="s">
        <v>158</v>
      </c>
      <c r="E136" s="9" t="s">
        <v>15</v>
      </c>
      <c r="F136" s="9">
        <v>606</v>
      </c>
      <c r="G136" s="9" t="s">
        <v>16</v>
      </c>
      <c r="H136" s="9" t="s">
        <v>17</v>
      </c>
      <c r="I136" s="9" t="s">
        <v>18</v>
      </c>
      <c r="J136" s="9">
        <v>4.2300000000000004</v>
      </c>
      <c r="K136" s="9">
        <v>-1.54</v>
      </c>
      <c r="L136" s="9">
        <v>-0.27</v>
      </c>
      <c r="M136" s="9">
        <v>1.62</v>
      </c>
      <c r="N136" s="9">
        <v>4.03</v>
      </c>
      <c r="O136" s="9">
        <v>13.14</v>
      </c>
      <c r="P136" s="10">
        <v>6.63</v>
      </c>
      <c r="Q136" s="10">
        <v>2.35</v>
      </c>
      <c r="R136" s="10">
        <v>-0.01</v>
      </c>
      <c r="S136" s="10">
        <v>-0.28000000000000003</v>
      </c>
      <c r="T136" s="10">
        <v>3.29</v>
      </c>
      <c r="U136" s="10">
        <v>-2.4700000000000002</v>
      </c>
      <c r="V136" s="10">
        <v>-16.36</v>
      </c>
    </row>
    <row r="137" spans="1:22" x14ac:dyDescent="0.2">
      <c r="A137" s="11" t="s">
        <v>147</v>
      </c>
      <c r="B137" s="12" t="s">
        <v>286</v>
      </c>
      <c r="C137" s="12" t="s">
        <v>25</v>
      </c>
      <c r="D137" s="12" t="s">
        <v>158</v>
      </c>
      <c r="E137" s="12" t="s">
        <v>15</v>
      </c>
      <c r="F137" s="12">
        <v>631</v>
      </c>
      <c r="G137" s="12" t="s">
        <v>19</v>
      </c>
      <c r="H137" s="12" t="s">
        <v>17</v>
      </c>
      <c r="I137" s="12" t="s">
        <v>18</v>
      </c>
      <c r="J137" s="12">
        <v>30.36</v>
      </c>
      <c r="K137" s="12"/>
      <c r="L137" s="12">
        <v>45.07</v>
      </c>
      <c r="M137" s="12">
        <v>48.16</v>
      </c>
      <c r="N137" s="12">
        <v>39.68</v>
      </c>
      <c r="O137" s="12">
        <v>21.99</v>
      </c>
      <c r="P137" s="13">
        <v>31.19</v>
      </c>
      <c r="Q137" s="13">
        <v>50.11</v>
      </c>
      <c r="R137" s="13">
        <v>79.53</v>
      </c>
      <c r="S137" s="13">
        <v>65.22</v>
      </c>
      <c r="T137" s="13">
        <v>47.11</v>
      </c>
      <c r="U137" s="13">
        <v>58.61</v>
      </c>
      <c r="V137" s="13">
        <v>42.59</v>
      </c>
    </row>
    <row r="138" spans="1:22" x14ac:dyDescent="0.2">
      <c r="A138" s="8" t="s">
        <v>147</v>
      </c>
      <c r="B138" s="9" t="s">
        <v>287</v>
      </c>
      <c r="C138" s="9" t="s">
        <v>288</v>
      </c>
      <c r="D138" s="9" t="s">
        <v>158</v>
      </c>
      <c r="E138" s="9" t="s">
        <v>15</v>
      </c>
      <c r="F138" s="9">
        <v>606</v>
      </c>
      <c r="G138" s="9" t="s">
        <v>16</v>
      </c>
      <c r="H138" s="9" t="s">
        <v>17</v>
      </c>
      <c r="I138" s="9" t="s">
        <v>18</v>
      </c>
      <c r="J138" s="9">
        <v>3.99</v>
      </c>
      <c r="K138" s="9">
        <v>-2.17</v>
      </c>
      <c r="L138" s="9">
        <v>-1.68</v>
      </c>
      <c r="M138" s="9">
        <v>1.54</v>
      </c>
      <c r="N138" s="9">
        <v>4.1500000000000004</v>
      </c>
      <c r="O138" s="9">
        <v>15.15</v>
      </c>
      <c r="P138" s="10">
        <v>8.09</v>
      </c>
      <c r="Q138" s="10">
        <v>3.17</v>
      </c>
      <c r="R138" s="10">
        <v>-0.4</v>
      </c>
      <c r="S138" s="10">
        <v>-0.7</v>
      </c>
      <c r="T138" s="10">
        <v>2.38</v>
      </c>
      <c r="U138" s="10">
        <v>-4.1900000000000004</v>
      </c>
      <c r="V138" s="10">
        <v>-22.06</v>
      </c>
    </row>
    <row r="139" spans="1:22" x14ac:dyDescent="0.2">
      <c r="A139" s="11" t="s">
        <v>147</v>
      </c>
      <c r="B139" s="12" t="s">
        <v>287</v>
      </c>
      <c r="C139" s="12" t="s">
        <v>288</v>
      </c>
      <c r="D139" s="12" t="s">
        <v>158</v>
      </c>
      <c r="E139" s="12" t="s">
        <v>15</v>
      </c>
      <c r="F139" s="12">
        <v>631</v>
      </c>
      <c r="G139" s="12" t="s">
        <v>19</v>
      </c>
      <c r="H139" s="12" t="s">
        <v>17</v>
      </c>
      <c r="I139" s="12" t="s">
        <v>18</v>
      </c>
      <c r="J139" s="12">
        <v>32.57</v>
      </c>
      <c r="K139" s="12"/>
      <c r="L139" s="12">
        <v>53.46</v>
      </c>
      <c r="M139" s="12">
        <v>55.57</v>
      </c>
      <c r="N139" s="12">
        <v>30.09</v>
      </c>
      <c r="O139" s="12">
        <v>21.74</v>
      </c>
      <c r="P139" s="13">
        <v>27.87</v>
      </c>
      <c r="Q139" s="13">
        <v>38.68</v>
      </c>
      <c r="R139" s="13">
        <v>100.36</v>
      </c>
      <c r="S139" s="13">
        <v>65.33</v>
      </c>
      <c r="T139" s="13">
        <v>38.58</v>
      </c>
      <c r="U139" s="13">
        <v>48.26</v>
      </c>
      <c r="V139" s="13">
        <v>30.26</v>
      </c>
    </row>
    <row r="140" spans="1:22" x14ac:dyDescent="0.2">
      <c r="A140" s="8" t="s">
        <v>147</v>
      </c>
      <c r="B140" s="9" t="s">
        <v>289</v>
      </c>
      <c r="C140" s="9" t="s">
        <v>290</v>
      </c>
      <c r="D140" s="9" t="s">
        <v>158</v>
      </c>
      <c r="E140" s="9" t="s">
        <v>15</v>
      </c>
      <c r="F140" s="9">
        <v>606</v>
      </c>
      <c r="G140" s="9" t="s">
        <v>16</v>
      </c>
      <c r="H140" s="9" t="s">
        <v>17</v>
      </c>
      <c r="I140" s="9" t="s">
        <v>18</v>
      </c>
      <c r="J140" s="9">
        <v>6.62</v>
      </c>
      <c r="K140" s="9">
        <v>3.57</v>
      </c>
      <c r="L140" s="9">
        <v>6.97</v>
      </c>
      <c r="M140" s="9">
        <v>2.02</v>
      </c>
      <c r="N140" s="9">
        <v>3.46</v>
      </c>
      <c r="O140" s="9">
        <v>2.4300000000000002</v>
      </c>
      <c r="P140" s="10">
        <v>-2.42</v>
      </c>
      <c r="Q140" s="10">
        <v>-3.28</v>
      </c>
      <c r="R140" s="10">
        <v>2.66</v>
      </c>
      <c r="S140" s="10">
        <v>2.5499999999999998</v>
      </c>
      <c r="T140" s="10">
        <v>8.32</v>
      </c>
      <c r="U140" s="10">
        <v>6.23</v>
      </c>
      <c r="V140" s="10">
        <v>7.92</v>
      </c>
    </row>
    <row r="141" spans="1:22" x14ac:dyDescent="0.2">
      <c r="A141" s="11" t="s">
        <v>147</v>
      </c>
      <c r="B141" s="12" t="s">
        <v>289</v>
      </c>
      <c r="C141" s="12" t="s">
        <v>290</v>
      </c>
      <c r="D141" s="12" t="s">
        <v>158</v>
      </c>
      <c r="E141" s="12" t="s">
        <v>15</v>
      </c>
      <c r="F141" s="12">
        <v>631</v>
      </c>
      <c r="G141" s="12" t="s">
        <v>19</v>
      </c>
      <c r="H141" s="12" t="s">
        <v>17</v>
      </c>
      <c r="I141" s="12" t="s">
        <v>18</v>
      </c>
      <c r="J141" s="12">
        <v>17.21</v>
      </c>
      <c r="K141" s="12">
        <v>23.72</v>
      </c>
      <c r="L141" s="12">
        <v>32</v>
      </c>
      <c r="M141" s="12">
        <v>31.02</v>
      </c>
      <c r="N141" s="12">
        <v>94</v>
      </c>
      <c r="O141" s="12">
        <v>28.99</v>
      </c>
      <c r="P141" s="13"/>
      <c r="Q141" s="13"/>
      <c r="R141" s="13">
        <v>50.48</v>
      </c>
      <c r="S141" s="13">
        <v>64.75</v>
      </c>
      <c r="T141" s="13">
        <v>61.32</v>
      </c>
      <c r="U141" s="13">
        <v>67.3</v>
      </c>
      <c r="V141" s="13">
        <v>56.06</v>
      </c>
    </row>
    <row r="142" spans="1:22" x14ac:dyDescent="0.2">
      <c r="A142" s="8" t="s">
        <v>147</v>
      </c>
      <c r="B142" s="9" t="s">
        <v>291</v>
      </c>
      <c r="C142" s="9" t="s">
        <v>26</v>
      </c>
      <c r="D142" s="9" t="s">
        <v>158</v>
      </c>
      <c r="E142" s="9" t="s">
        <v>15</v>
      </c>
      <c r="F142" s="9">
        <v>606</v>
      </c>
      <c r="G142" s="9" t="s">
        <v>16</v>
      </c>
      <c r="H142" s="9" t="s">
        <v>17</v>
      </c>
      <c r="I142" s="9" t="s">
        <v>18</v>
      </c>
      <c r="J142" s="9">
        <v>0.51</v>
      </c>
      <c r="K142" s="9">
        <v>0.97</v>
      </c>
      <c r="L142" s="9">
        <v>-1.61</v>
      </c>
      <c r="M142" s="9">
        <v>-1.23</v>
      </c>
      <c r="N142" s="9">
        <v>2.6</v>
      </c>
      <c r="O142" s="9">
        <v>4.42</v>
      </c>
      <c r="P142" s="10">
        <v>6.77</v>
      </c>
      <c r="Q142" s="10">
        <v>8.66</v>
      </c>
      <c r="R142" s="10">
        <v>8</v>
      </c>
      <c r="S142" s="10">
        <v>7.51</v>
      </c>
      <c r="T142" s="10">
        <v>6.85</v>
      </c>
      <c r="U142" s="10">
        <v>8.57</v>
      </c>
      <c r="V142" s="10">
        <v>6.38</v>
      </c>
    </row>
    <row r="143" spans="1:22" x14ac:dyDescent="0.2">
      <c r="A143" s="11" t="s">
        <v>147</v>
      </c>
      <c r="B143" s="12" t="s">
        <v>291</v>
      </c>
      <c r="C143" s="12" t="s">
        <v>26</v>
      </c>
      <c r="D143" s="12" t="s">
        <v>158</v>
      </c>
      <c r="E143" s="12" t="s">
        <v>15</v>
      </c>
      <c r="F143" s="12">
        <v>631</v>
      </c>
      <c r="G143" s="12" t="s">
        <v>19</v>
      </c>
      <c r="H143" s="12" t="s">
        <v>17</v>
      </c>
      <c r="I143" s="12" t="s">
        <v>18</v>
      </c>
      <c r="J143" s="12">
        <v>10.06</v>
      </c>
      <c r="K143" s="12">
        <v>10.56</v>
      </c>
      <c r="L143" s="12">
        <v>9.31</v>
      </c>
      <c r="M143" s="12">
        <v>10.029999999999999</v>
      </c>
      <c r="N143" s="12">
        <v>12.08</v>
      </c>
      <c r="O143" s="12">
        <v>10.6</v>
      </c>
      <c r="P143" s="13">
        <v>9.58</v>
      </c>
      <c r="Q143" s="13">
        <v>12.36</v>
      </c>
      <c r="R143" s="13">
        <v>10.39</v>
      </c>
      <c r="S143" s="13">
        <v>11.42</v>
      </c>
      <c r="T143" s="13">
        <v>14.7</v>
      </c>
      <c r="U143" s="13">
        <v>12.32</v>
      </c>
      <c r="V143" s="13">
        <v>10.97</v>
      </c>
    </row>
    <row r="144" spans="1:22" x14ac:dyDescent="0.2">
      <c r="A144" s="8" t="s">
        <v>147</v>
      </c>
      <c r="B144" s="9" t="s">
        <v>292</v>
      </c>
      <c r="C144" s="9" t="s">
        <v>293</v>
      </c>
      <c r="D144" s="9" t="s">
        <v>158</v>
      </c>
      <c r="E144" s="9" t="s">
        <v>15</v>
      </c>
      <c r="F144" s="9">
        <v>606</v>
      </c>
      <c r="G144" s="9" t="s">
        <v>16</v>
      </c>
      <c r="H144" s="9" t="s">
        <v>17</v>
      </c>
      <c r="I144" s="9" t="s">
        <v>18</v>
      </c>
      <c r="J144" s="9">
        <v>-2.42</v>
      </c>
      <c r="K144" s="9">
        <v>-1.87</v>
      </c>
      <c r="L144" s="9">
        <v>-6.31</v>
      </c>
      <c r="M144" s="9">
        <v>-5.59</v>
      </c>
      <c r="N144" s="9">
        <v>0.06</v>
      </c>
      <c r="O144" s="9">
        <v>1.88</v>
      </c>
      <c r="P144" s="10">
        <v>5.21</v>
      </c>
      <c r="Q144" s="10">
        <v>7.77</v>
      </c>
      <c r="R144" s="10">
        <v>7.22</v>
      </c>
      <c r="S144" s="10">
        <v>6.56</v>
      </c>
      <c r="T144" s="10">
        <v>5.62</v>
      </c>
      <c r="U144" s="10">
        <v>9.14</v>
      </c>
      <c r="V144" s="10">
        <v>6</v>
      </c>
    </row>
    <row r="145" spans="1:22" x14ac:dyDescent="0.2">
      <c r="A145" s="11" t="s">
        <v>147</v>
      </c>
      <c r="B145" s="12" t="s">
        <v>292</v>
      </c>
      <c r="C145" s="12" t="s">
        <v>293</v>
      </c>
      <c r="D145" s="12" t="s">
        <v>158</v>
      </c>
      <c r="E145" s="12" t="s">
        <v>15</v>
      </c>
      <c r="F145" s="12">
        <v>631</v>
      </c>
      <c r="G145" s="12" t="s">
        <v>19</v>
      </c>
      <c r="H145" s="12" t="s">
        <v>17</v>
      </c>
      <c r="I145" s="12" t="s">
        <v>18</v>
      </c>
      <c r="J145" s="12">
        <v>12.35</v>
      </c>
      <c r="K145" s="12">
        <v>12.02</v>
      </c>
      <c r="L145" s="12">
        <v>11.43</v>
      </c>
      <c r="M145" s="12">
        <v>12.97</v>
      </c>
      <c r="N145" s="12">
        <v>16.61</v>
      </c>
      <c r="O145" s="12">
        <v>12.55</v>
      </c>
      <c r="P145" s="13">
        <v>10.94</v>
      </c>
      <c r="Q145" s="13">
        <v>14.73</v>
      </c>
      <c r="R145" s="13">
        <v>11.21</v>
      </c>
      <c r="S145" s="13">
        <v>12.92</v>
      </c>
      <c r="T145" s="13">
        <v>16.420000000000002</v>
      </c>
      <c r="U145" s="13">
        <v>13.72</v>
      </c>
      <c r="V145" s="13">
        <v>11.51</v>
      </c>
    </row>
    <row r="146" spans="1:22" x14ac:dyDescent="0.2">
      <c r="A146" s="8" t="s">
        <v>147</v>
      </c>
      <c r="B146" s="9" t="s">
        <v>294</v>
      </c>
      <c r="C146" s="9" t="s">
        <v>295</v>
      </c>
      <c r="D146" s="9" t="s">
        <v>158</v>
      </c>
      <c r="E146" s="9" t="s">
        <v>15</v>
      </c>
      <c r="F146" s="9">
        <v>606</v>
      </c>
      <c r="G146" s="9" t="s">
        <v>16</v>
      </c>
      <c r="H146" s="9" t="s">
        <v>17</v>
      </c>
      <c r="I146" s="9" t="s">
        <v>18</v>
      </c>
      <c r="J146" s="9">
        <v>5.37</v>
      </c>
      <c r="K146" s="9">
        <v>5.55</v>
      </c>
      <c r="L146" s="9">
        <v>6.05</v>
      </c>
      <c r="M146" s="9">
        <v>6.81</v>
      </c>
      <c r="N146" s="9">
        <v>7.1</v>
      </c>
      <c r="O146" s="9">
        <v>9.0399999999999991</v>
      </c>
      <c r="P146" s="10">
        <v>9.4600000000000009</v>
      </c>
      <c r="Q146" s="10">
        <v>10.199999999999999</v>
      </c>
      <c r="R146" s="10">
        <v>9.41</v>
      </c>
      <c r="S146" s="10">
        <v>9.1300000000000008</v>
      </c>
      <c r="T146" s="10">
        <v>8.9600000000000009</v>
      </c>
      <c r="U146" s="10">
        <v>7.6</v>
      </c>
      <c r="V146" s="10">
        <v>7.05</v>
      </c>
    </row>
    <row r="147" spans="1:22" x14ac:dyDescent="0.2">
      <c r="A147" s="11" t="s">
        <v>147</v>
      </c>
      <c r="B147" s="12" t="s">
        <v>294</v>
      </c>
      <c r="C147" s="12" t="s">
        <v>295</v>
      </c>
      <c r="D147" s="12" t="s">
        <v>158</v>
      </c>
      <c r="E147" s="12" t="s">
        <v>15</v>
      </c>
      <c r="F147" s="12">
        <v>631</v>
      </c>
      <c r="G147" s="12" t="s">
        <v>19</v>
      </c>
      <c r="H147" s="12" t="s">
        <v>17</v>
      </c>
      <c r="I147" s="12" t="s">
        <v>18</v>
      </c>
      <c r="J147" s="12">
        <v>7.76</v>
      </c>
      <c r="K147" s="12">
        <v>9.23</v>
      </c>
      <c r="L147" s="12">
        <v>7.5</v>
      </c>
      <c r="M147" s="12">
        <v>8.1199999999999992</v>
      </c>
      <c r="N147" s="12">
        <v>8.94</v>
      </c>
      <c r="O147" s="12">
        <v>8.17</v>
      </c>
      <c r="P147" s="13">
        <v>7.92</v>
      </c>
      <c r="Q147" s="13">
        <v>9.27</v>
      </c>
      <c r="R147" s="13">
        <v>9.11</v>
      </c>
      <c r="S147" s="13">
        <v>9.4499999999999993</v>
      </c>
      <c r="T147" s="13">
        <v>12.31</v>
      </c>
      <c r="U147" s="13">
        <v>9.4499999999999993</v>
      </c>
      <c r="V147" s="13">
        <v>10.039999999999999</v>
      </c>
    </row>
    <row r="148" spans="1:22" x14ac:dyDescent="0.2">
      <c r="A148" s="8" t="s">
        <v>147</v>
      </c>
      <c r="B148" s="9" t="s">
        <v>296</v>
      </c>
      <c r="C148" s="9" t="s">
        <v>27</v>
      </c>
      <c r="D148" s="9" t="s">
        <v>158</v>
      </c>
      <c r="E148" s="9" t="s">
        <v>15</v>
      </c>
      <c r="F148" s="9">
        <v>606</v>
      </c>
      <c r="G148" s="9" t="s">
        <v>16</v>
      </c>
      <c r="H148" s="9" t="s">
        <v>17</v>
      </c>
      <c r="I148" s="9" t="s">
        <v>18</v>
      </c>
      <c r="J148" s="9">
        <v>5.54</v>
      </c>
      <c r="K148" s="9">
        <v>4.71</v>
      </c>
      <c r="L148" s="9">
        <v>3.47</v>
      </c>
      <c r="M148" s="9">
        <v>1.8</v>
      </c>
      <c r="N148" s="9">
        <v>4.9000000000000004</v>
      </c>
      <c r="O148" s="9">
        <v>6.33</v>
      </c>
      <c r="P148" s="10">
        <v>5.72</v>
      </c>
      <c r="Q148" s="10">
        <v>7.77</v>
      </c>
      <c r="R148" s="10">
        <v>5.15</v>
      </c>
      <c r="S148" s="10">
        <v>4.41</v>
      </c>
      <c r="T148" s="10">
        <v>3.59</v>
      </c>
      <c r="U148" s="10">
        <v>8.57</v>
      </c>
      <c r="V148" s="10">
        <v>6.99</v>
      </c>
    </row>
    <row r="149" spans="1:22" x14ac:dyDescent="0.2">
      <c r="A149" s="11" t="s">
        <v>147</v>
      </c>
      <c r="B149" s="12" t="s">
        <v>296</v>
      </c>
      <c r="C149" s="12" t="s">
        <v>27</v>
      </c>
      <c r="D149" s="12" t="s">
        <v>158</v>
      </c>
      <c r="E149" s="12" t="s">
        <v>15</v>
      </c>
      <c r="F149" s="12">
        <v>631</v>
      </c>
      <c r="G149" s="12" t="s">
        <v>19</v>
      </c>
      <c r="H149" s="12" t="s">
        <v>17</v>
      </c>
      <c r="I149" s="12" t="s">
        <v>18</v>
      </c>
      <c r="J149" s="12">
        <v>17.329999999999998</v>
      </c>
      <c r="K149" s="12">
        <v>17.97</v>
      </c>
      <c r="L149" s="12">
        <v>20.170000000000002</v>
      </c>
      <c r="M149" s="12">
        <v>20.98</v>
      </c>
      <c r="N149" s="12">
        <v>22.77</v>
      </c>
      <c r="O149" s="12">
        <v>19.87</v>
      </c>
      <c r="P149" s="13">
        <v>20.97</v>
      </c>
      <c r="Q149" s="13">
        <v>20.58</v>
      </c>
      <c r="R149" s="13">
        <v>26.1</v>
      </c>
      <c r="S149" s="13">
        <v>24.69</v>
      </c>
      <c r="T149" s="13">
        <v>29.97</v>
      </c>
      <c r="U149" s="13">
        <v>23.07</v>
      </c>
      <c r="V149" s="13">
        <v>21.47</v>
      </c>
    </row>
    <row r="150" spans="1:22" x14ac:dyDescent="0.2">
      <c r="A150" s="8" t="s">
        <v>147</v>
      </c>
      <c r="B150" s="9" t="s">
        <v>297</v>
      </c>
      <c r="C150" s="9" t="s">
        <v>298</v>
      </c>
      <c r="D150" s="9" t="s">
        <v>158</v>
      </c>
      <c r="E150" s="9" t="s">
        <v>15</v>
      </c>
      <c r="F150" s="9">
        <v>606</v>
      </c>
      <c r="G150" s="9" t="s">
        <v>16</v>
      </c>
      <c r="H150" s="9" t="s">
        <v>17</v>
      </c>
      <c r="I150" s="9" t="s">
        <v>18</v>
      </c>
      <c r="J150" s="9">
        <v>6.73</v>
      </c>
      <c r="K150" s="9">
        <v>5.71</v>
      </c>
      <c r="L150" s="9">
        <v>6.28</v>
      </c>
      <c r="M150" s="9">
        <v>6.38</v>
      </c>
      <c r="N150" s="9">
        <v>5.23</v>
      </c>
      <c r="O150" s="9">
        <v>5.97</v>
      </c>
      <c r="P150" s="10">
        <v>7.69</v>
      </c>
      <c r="Q150" s="10">
        <v>10.19</v>
      </c>
      <c r="R150" s="10">
        <v>10.97</v>
      </c>
      <c r="S150" s="10">
        <v>10.42</v>
      </c>
      <c r="T150" s="10">
        <v>9.52</v>
      </c>
      <c r="U150" s="10">
        <v>11.84</v>
      </c>
      <c r="V150" s="10">
        <v>9.76</v>
      </c>
    </row>
    <row r="151" spans="1:22" x14ac:dyDescent="0.2">
      <c r="A151" s="11" t="s">
        <v>147</v>
      </c>
      <c r="B151" s="12" t="s">
        <v>297</v>
      </c>
      <c r="C151" s="12" t="s">
        <v>298</v>
      </c>
      <c r="D151" s="12" t="s">
        <v>158</v>
      </c>
      <c r="E151" s="12" t="s">
        <v>15</v>
      </c>
      <c r="F151" s="12">
        <v>631</v>
      </c>
      <c r="G151" s="12" t="s">
        <v>19</v>
      </c>
      <c r="H151" s="12" t="s">
        <v>17</v>
      </c>
      <c r="I151" s="12" t="s">
        <v>18</v>
      </c>
      <c r="J151" s="12">
        <v>13.51</v>
      </c>
      <c r="K151" s="12">
        <v>15.94</v>
      </c>
      <c r="L151" s="12">
        <v>18.11</v>
      </c>
      <c r="M151" s="12">
        <v>30.57</v>
      </c>
      <c r="N151" s="12">
        <v>16.88</v>
      </c>
      <c r="O151" s="12">
        <v>19.46</v>
      </c>
      <c r="P151" s="13">
        <v>21.55</v>
      </c>
      <c r="Q151" s="13">
        <v>17.84</v>
      </c>
      <c r="R151" s="13">
        <v>21.35</v>
      </c>
      <c r="S151" s="13">
        <v>27.18</v>
      </c>
      <c r="T151" s="13">
        <v>30.35</v>
      </c>
      <c r="U151" s="13">
        <v>30.27</v>
      </c>
      <c r="V151" s="13">
        <v>28.11</v>
      </c>
    </row>
    <row r="152" spans="1:22" x14ac:dyDescent="0.2">
      <c r="A152" s="8" t="s">
        <v>147</v>
      </c>
      <c r="B152" s="9" t="s">
        <v>299</v>
      </c>
      <c r="C152" s="9" t="s">
        <v>300</v>
      </c>
      <c r="D152" s="9" t="s">
        <v>158</v>
      </c>
      <c r="E152" s="9" t="s">
        <v>15</v>
      </c>
      <c r="F152" s="9">
        <v>606</v>
      </c>
      <c r="G152" s="9" t="s">
        <v>16</v>
      </c>
      <c r="H152" s="9" t="s">
        <v>17</v>
      </c>
      <c r="I152" s="9" t="s">
        <v>18</v>
      </c>
      <c r="J152" s="9">
        <v>8.59</v>
      </c>
      <c r="K152" s="9">
        <v>4.9400000000000004</v>
      </c>
      <c r="L152" s="9">
        <v>6.71</v>
      </c>
      <c r="M152" s="9">
        <v>8.0399999999999991</v>
      </c>
      <c r="N152" s="9">
        <v>7.42</v>
      </c>
      <c r="O152" s="9">
        <v>7.55</v>
      </c>
      <c r="P152" s="10">
        <v>8.43</v>
      </c>
      <c r="Q152" s="10">
        <v>10.210000000000001</v>
      </c>
      <c r="R152" s="10">
        <v>11.78</v>
      </c>
      <c r="S152" s="10">
        <v>11.66</v>
      </c>
      <c r="T152" s="10">
        <v>11.28</v>
      </c>
      <c r="U152" s="10">
        <v>10.69</v>
      </c>
      <c r="V152" s="10">
        <v>9.81</v>
      </c>
    </row>
    <row r="153" spans="1:22" x14ac:dyDescent="0.2">
      <c r="A153" s="11" t="s">
        <v>147</v>
      </c>
      <c r="B153" s="12" t="s">
        <v>299</v>
      </c>
      <c r="C153" s="12" t="s">
        <v>300</v>
      </c>
      <c r="D153" s="12" t="s">
        <v>158</v>
      </c>
      <c r="E153" s="12" t="s">
        <v>15</v>
      </c>
      <c r="F153" s="12">
        <v>631</v>
      </c>
      <c r="G153" s="12" t="s">
        <v>19</v>
      </c>
      <c r="H153" s="12" t="s">
        <v>17</v>
      </c>
      <c r="I153" s="12" t="s">
        <v>18</v>
      </c>
      <c r="J153" s="12">
        <v>16.52</v>
      </c>
      <c r="K153" s="12">
        <v>20.02</v>
      </c>
      <c r="L153" s="12">
        <v>23.71</v>
      </c>
      <c r="M153" s="12">
        <v>36.49</v>
      </c>
      <c r="N153" s="12">
        <v>18.88</v>
      </c>
      <c r="O153" s="12">
        <v>21.75</v>
      </c>
      <c r="P153" s="13">
        <v>24.79</v>
      </c>
      <c r="Q153" s="13">
        <v>21.48</v>
      </c>
      <c r="R153" s="13">
        <v>26.76</v>
      </c>
      <c r="S153" s="13">
        <v>31.31</v>
      </c>
      <c r="T153" s="13">
        <v>30.21</v>
      </c>
      <c r="U153" s="13">
        <v>37.24</v>
      </c>
      <c r="V153" s="13">
        <v>33.82</v>
      </c>
    </row>
    <row r="154" spans="1:22" x14ac:dyDescent="0.2">
      <c r="A154" s="8" t="s">
        <v>147</v>
      </c>
      <c r="B154" s="9" t="s">
        <v>301</v>
      </c>
      <c r="C154" s="9" t="s">
        <v>302</v>
      </c>
      <c r="D154" s="9" t="s">
        <v>158</v>
      </c>
      <c r="E154" s="9" t="s">
        <v>15</v>
      </c>
      <c r="F154" s="9">
        <v>606</v>
      </c>
      <c r="G154" s="9" t="s">
        <v>16</v>
      </c>
      <c r="H154" s="9" t="s">
        <v>17</v>
      </c>
      <c r="I154" s="9" t="s">
        <v>18</v>
      </c>
      <c r="J154" s="9">
        <v>1.28</v>
      </c>
      <c r="K154" s="9">
        <v>8.2799999999999994</v>
      </c>
      <c r="L154" s="9">
        <v>4.8899999999999997</v>
      </c>
      <c r="M154" s="9">
        <v>1.22</v>
      </c>
      <c r="N154" s="9">
        <v>-1.02</v>
      </c>
      <c r="O154" s="9">
        <v>0.51</v>
      </c>
      <c r="P154" s="10">
        <v>5.99</v>
      </c>
      <c r="Q154" s="10">
        <v>10.61</v>
      </c>
      <c r="R154" s="10">
        <v>8.85</v>
      </c>
      <c r="S154" s="10">
        <v>7.09</v>
      </c>
      <c r="T154" s="10">
        <v>4.5999999999999996</v>
      </c>
      <c r="U154" s="10">
        <v>15.64</v>
      </c>
      <c r="V154" s="10">
        <v>9.64</v>
      </c>
    </row>
    <row r="155" spans="1:22" x14ac:dyDescent="0.2">
      <c r="A155" s="11" t="s">
        <v>147</v>
      </c>
      <c r="B155" s="12" t="s">
        <v>301</v>
      </c>
      <c r="C155" s="12" t="s">
        <v>302</v>
      </c>
      <c r="D155" s="12" t="s">
        <v>158</v>
      </c>
      <c r="E155" s="12" t="s">
        <v>15</v>
      </c>
      <c r="F155" s="12">
        <v>631</v>
      </c>
      <c r="G155" s="12" t="s">
        <v>19</v>
      </c>
      <c r="H155" s="12" t="s">
        <v>17</v>
      </c>
      <c r="I155" s="12" t="s">
        <v>18</v>
      </c>
      <c r="J155" s="12">
        <v>7.29</v>
      </c>
      <c r="K155" s="12">
        <v>9</v>
      </c>
      <c r="L155" s="12">
        <v>4.96</v>
      </c>
      <c r="M155" s="12">
        <v>13.14</v>
      </c>
      <c r="N155" s="12">
        <v>10.79</v>
      </c>
      <c r="O155" s="12">
        <v>14.14</v>
      </c>
      <c r="P155" s="13">
        <v>11.06</v>
      </c>
      <c r="Q155" s="13">
        <v>8.5500000000000007</v>
      </c>
      <c r="R155" s="13">
        <v>6.95</v>
      </c>
      <c r="S155" s="13">
        <v>11.85</v>
      </c>
      <c r="T155" s="13">
        <v>33.090000000000003</v>
      </c>
      <c r="U155" s="13">
        <v>13.67</v>
      </c>
      <c r="V155" s="13">
        <v>12.38</v>
      </c>
    </row>
    <row r="156" spans="1:22" x14ac:dyDescent="0.2">
      <c r="A156" s="8" t="s">
        <v>147</v>
      </c>
      <c r="B156" s="9" t="s">
        <v>303</v>
      </c>
      <c r="C156" s="9" t="s">
        <v>28</v>
      </c>
      <c r="D156" s="9" t="s">
        <v>158</v>
      </c>
      <c r="E156" s="9" t="s">
        <v>15</v>
      </c>
      <c r="F156" s="9">
        <v>606</v>
      </c>
      <c r="G156" s="9" t="s">
        <v>16</v>
      </c>
      <c r="H156" s="9" t="s">
        <v>17</v>
      </c>
      <c r="I156" s="9" t="s">
        <v>18</v>
      </c>
      <c r="J156" s="9">
        <v>12.39</v>
      </c>
      <c r="K156" s="9">
        <v>13.43</v>
      </c>
      <c r="L156" s="9">
        <v>9.7200000000000006</v>
      </c>
      <c r="M156" s="9">
        <v>6.62</v>
      </c>
      <c r="N156" s="9">
        <v>8.9499999999999993</v>
      </c>
      <c r="O156" s="9">
        <v>7.39</v>
      </c>
      <c r="P156" s="10">
        <v>7.98</v>
      </c>
      <c r="Q156" s="10">
        <v>10.43</v>
      </c>
      <c r="R156" s="10">
        <v>6.54</v>
      </c>
      <c r="S156" s="10">
        <v>5.54</v>
      </c>
      <c r="T156" s="10">
        <v>4.83</v>
      </c>
      <c r="U156" s="10">
        <v>9.3000000000000007</v>
      </c>
      <c r="V156" s="10">
        <v>8.86</v>
      </c>
    </row>
    <row r="157" spans="1:22" x14ac:dyDescent="0.2">
      <c r="A157" s="11" t="s">
        <v>147</v>
      </c>
      <c r="B157" s="12" t="s">
        <v>303</v>
      </c>
      <c r="C157" s="12" t="s">
        <v>28</v>
      </c>
      <c r="D157" s="12" t="s">
        <v>158</v>
      </c>
      <c r="E157" s="12" t="s">
        <v>15</v>
      </c>
      <c r="F157" s="12">
        <v>631</v>
      </c>
      <c r="G157" s="12" t="s">
        <v>19</v>
      </c>
      <c r="H157" s="12" t="s">
        <v>17</v>
      </c>
      <c r="I157" s="12" t="s">
        <v>18</v>
      </c>
      <c r="J157" s="12">
        <v>14.03</v>
      </c>
      <c r="K157" s="12">
        <v>14.45</v>
      </c>
      <c r="L157" s="12">
        <v>19.690000000000001</v>
      </c>
      <c r="M157" s="12">
        <v>20.14</v>
      </c>
      <c r="N157" s="12">
        <v>21.02</v>
      </c>
      <c r="O157" s="12">
        <v>22.69</v>
      </c>
      <c r="P157" s="13">
        <v>21.33</v>
      </c>
      <c r="Q157" s="13">
        <v>21.02</v>
      </c>
      <c r="R157" s="13">
        <v>25.73</v>
      </c>
      <c r="S157" s="13">
        <v>27.18</v>
      </c>
      <c r="T157" s="13">
        <v>36.43</v>
      </c>
      <c r="U157" s="13">
        <v>26.69</v>
      </c>
      <c r="V157" s="13">
        <v>25.89</v>
      </c>
    </row>
    <row r="158" spans="1:22" x14ac:dyDescent="0.2">
      <c r="A158" s="8" t="s">
        <v>147</v>
      </c>
      <c r="B158" s="9" t="s">
        <v>304</v>
      </c>
      <c r="C158" s="9" t="s">
        <v>305</v>
      </c>
      <c r="D158" s="9" t="s">
        <v>158</v>
      </c>
      <c r="E158" s="9" t="s">
        <v>15</v>
      </c>
      <c r="F158" s="9">
        <v>606</v>
      </c>
      <c r="G158" s="9" t="s">
        <v>16</v>
      </c>
      <c r="H158" s="9" t="s">
        <v>17</v>
      </c>
      <c r="I158" s="9" t="s">
        <v>18</v>
      </c>
      <c r="J158" s="9">
        <v>-20.99</v>
      </c>
      <c r="K158" s="9">
        <v>14.23</v>
      </c>
      <c r="L158" s="9">
        <v>8.75</v>
      </c>
      <c r="M158" s="9">
        <v>8.4499999999999993</v>
      </c>
      <c r="N158" s="9">
        <v>12.3</v>
      </c>
      <c r="O158" s="9">
        <v>13.16</v>
      </c>
      <c r="P158" s="10">
        <v>10.97</v>
      </c>
      <c r="Q158" s="10">
        <v>9.02</v>
      </c>
      <c r="R158" s="10">
        <v>10.99</v>
      </c>
      <c r="S158" s="10">
        <v>8.5</v>
      </c>
      <c r="T158" s="10">
        <v>9.9600000000000009</v>
      </c>
      <c r="U158" s="10">
        <v>15.79</v>
      </c>
      <c r="V158" s="10">
        <v>14.78</v>
      </c>
    </row>
    <row r="159" spans="1:22" x14ac:dyDescent="0.2">
      <c r="A159" s="11" t="s">
        <v>147</v>
      </c>
      <c r="B159" s="12" t="s">
        <v>304</v>
      </c>
      <c r="C159" s="12" t="s">
        <v>305</v>
      </c>
      <c r="D159" s="12" t="s">
        <v>158</v>
      </c>
      <c r="E159" s="12" t="s">
        <v>15</v>
      </c>
      <c r="F159" s="12">
        <v>631</v>
      </c>
      <c r="G159" s="12" t="s">
        <v>19</v>
      </c>
      <c r="H159" s="12" t="s">
        <v>17</v>
      </c>
      <c r="I159" s="12" t="s">
        <v>18</v>
      </c>
      <c r="J159" s="12">
        <v>18.37</v>
      </c>
      <c r="K159" s="12">
        <v>16.04</v>
      </c>
      <c r="L159" s="12">
        <v>20.2</v>
      </c>
      <c r="M159" s="12">
        <v>12.71</v>
      </c>
      <c r="N159" s="12">
        <v>17.36</v>
      </c>
      <c r="O159" s="12">
        <v>16.34</v>
      </c>
      <c r="P159" s="13">
        <v>27.65</v>
      </c>
      <c r="Q159" s="13">
        <v>22.35</v>
      </c>
      <c r="R159" s="13">
        <v>16.8</v>
      </c>
      <c r="S159" s="13">
        <v>17.97</v>
      </c>
      <c r="T159" s="13">
        <v>41.26</v>
      </c>
      <c r="U159" s="13">
        <v>43.28</v>
      </c>
      <c r="V159" s="13">
        <v>51.45</v>
      </c>
    </row>
    <row r="160" spans="1:22" x14ac:dyDescent="0.2">
      <c r="A160" s="8" t="s">
        <v>147</v>
      </c>
      <c r="B160" s="9" t="s">
        <v>306</v>
      </c>
      <c r="C160" s="9" t="s">
        <v>307</v>
      </c>
      <c r="D160" s="9" t="s">
        <v>158</v>
      </c>
      <c r="E160" s="9" t="s">
        <v>15</v>
      </c>
      <c r="F160" s="9">
        <v>606</v>
      </c>
      <c r="G160" s="9" t="s">
        <v>16</v>
      </c>
      <c r="H160" s="9" t="s">
        <v>17</v>
      </c>
      <c r="I160" s="9" t="s">
        <v>18</v>
      </c>
      <c r="J160" s="9">
        <v>17.190000000000001</v>
      </c>
      <c r="K160" s="9">
        <v>14.71</v>
      </c>
      <c r="L160" s="9">
        <v>12.23</v>
      </c>
      <c r="M160" s="9">
        <v>6.87</v>
      </c>
      <c r="N160" s="9">
        <v>11.71</v>
      </c>
      <c r="O160" s="9">
        <v>10.64</v>
      </c>
      <c r="P160" s="10">
        <v>11.08</v>
      </c>
      <c r="Q160" s="10">
        <v>11.6</v>
      </c>
      <c r="R160" s="10">
        <v>8.67</v>
      </c>
      <c r="S160" s="10">
        <v>7.74</v>
      </c>
      <c r="T160" s="10">
        <v>7.73</v>
      </c>
      <c r="U160" s="10">
        <v>11.63</v>
      </c>
      <c r="V160" s="10">
        <v>11.06</v>
      </c>
    </row>
    <row r="161" spans="1:22" x14ac:dyDescent="0.2">
      <c r="A161" s="11" t="s">
        <v>147</v>
      </c>
      <c r="B161" s="12" t="s">
        <v>306</v>
      </c>
      <c r="C161" s="12" t="s">
        <v>307</v>
      </c>
      <c r="D161" s="12" t="s">
        <v>158</v>
      </c>
      <c r="E161" s="12" t="s">
        <v>15</v>
      </c>
      <c r="F161" s="12">
        <v>631</v>
      </c>
      <c r="G161" s="12" t="s">
        <v>19</v>
      </c>
      <c r="H161" s="12" t="s">
        <v>17</v>
      </c>
      <c r="I161" s="12" t="s">
        <v>18</v>
      </c>
      <c r="J161" s="12">
        <v>16.64</v>
      </c>
      <c r="K161" s="12">
        <v>19.18</v>
      </c>
      <c r="L161" s="12">
        <v>20.73</v>
      </c>
      <c r="M161" s="12">
        <v>22.64</v>
      </c>
      <c r="N161" s="12">
        <v>23.58</v>
      </c>
      <c r="O161" s="12">
        <v>24.63</v>
      </c>
      <c r="P161" s="13">
        <v>21.47</v>
      </c>
      <c r="Q161" s="13">
        <v>26.14</v>
      </c>
      <c r="R161" s="13">
        <v>26.9</v>
      </c>
      <c r="S161" s="13">
        <v>26.05</v>
      </c>
      <c r="T161" s="13">
        <v>32.4</v>
      </c>
      <c r="U161" s="13">
        <v>27.86</v>
      </c>
      <c r="V161" s="13">
        <v>24.56</v>
      </c>
    </row>
    <row r="162" spans="1:22" x14ac:dyDescent="0.2">
      <c r="A162" s="8" t="s">
        <v>147</v>
      </c>
      <c r="B162" s="9" t="s">
        <v>308</v>
      </c>
      <c r="C162" s="9" t="s">
        <v>309</v>
      </c>
      <c r="D162" s="9" t="s">
        <v>158</v>
      </c>
      <c r="E162" s="9" t="s">
        <v>15</v>
      </c>
      <c r="F162" s="9">
        <v>606</v>
      </c>
      <c r="G162" s="9" t="s">
        <v>16</v>
      </c>
      <c r="H162" s="9" t="s">
        <v>17</v>
      </c>
      <c r="I162" s="9" t="s">
        <v>18</v>
      </c>
      <c r="J162" s="9">
        <v>9.1999999999999993</v>
      </c>
      <c r="K162" s="9">
        <v>11.91</v>
      </c>
      <c r="L162" s="9">
        <v>6.48</v>
      </c>
      <c r="M162" s="9">
        <v>6.18</v>
      </c>
      <c r="N162" s="9">
        <v>4.93</v>
      </c>
      <c r="O162" s="9">
        <v>2.58</v>
      </c>
      <c r="P162" s="10">
        <v>3.31</v>
      </c>
      <c r="Q162" s="10">
        <v>8.49</v>
      </c>
      <c r="R162" s="10">
        <v>1.83</v>
      </c>
      <c r="S162" s="10">
        <v>0.2</v>
      </c>
      <c r="T162" s="10">
        <v>-1.97</v>
      </c>
      <c r="U162" s="10">
        <v>3.17</v>
      </c>
      <c r="V162" s="10">
        <v>2.72</v>
      </c>
    </row>
    <row r="163" spans="1:22" x14ac:dyDescent="0.2">
      <c r="A163" s="11" t="s">
        <v>147</v>
      </c>
      <c r="B163" s="12" t="s">
        <v>308</v>
      </c>
      <c r="C163" s="12" t="s">
        <v>309</v>
      </c>
      <c r="D163" s="12" t="s">
        <v>158</v>
      </c>
      <c r="E163" s="12" t="s">
        <v>15</v>
      </c>
      <c r="F163" s="12">
        <v>631</v>
      </c>
      <c r="G163" s="12" t="s">
        <v>19</v>
      </c>
      <c r="H163" s="12" t="s">
        <v>17</v>
      </c>
      <c r="I163" s="12" t="s">
        <v>18</v>
      </c>
      <c r="J163" s="12">
        <v>7.52</v>
      </c>
      <c r="K163" s="12">
        <v>5.96</v>
      </c>
      <c r="L163" s="12">
        <v>16.8</v>
      </c>
      <c r="M163" s="12">
        <v>14.39</v>
      </c>
      <c r="N163" s="12">
        <v>13.7</v>
      </c>
      <c r="O163" s="12">
        <v>17.36</v>
      </c>
      <c r="P163" s="13">
        <v>19.670000000000002</v>
      </c>
      <c r="Q163" s="13">
        <v>10.25</v>
      </c>
      <c r="R163" s="13">
        <v>22.79</v>
      </c>
      <c r="S163" s="13">
        <v>36.22</v>
      </c>
      <c r="T163" s="13">
        <v>62.22</v>
      </c>
      <c r="U163" s="13">
        <v>17.96</v>
      </c>
      <c r="V163" s="13">
        <v>24.69</v>
      </c>
    </row>
    <row r="164" spans="1:22" x14ac:dyDescent="0.2">
      <c r="A164" s="8" t="s">
        <v>147</v>
      </c>
      <c r="B164" s="9" t="s">
        <v>310</v>
      </c>
      <c r="C164" s="9" t="s">
        <v>311</v>
      </c>
      <c r="D164" s="9" t="s">
        <v>158</v>
      </c>
      <c r="E164" s="9" t="s">
        <v>15</v>
      </c>
      <c r="F164" s="9">
        <v>606</v>
      </c>
      <c r="G164" s="9" t="s">
        <v>16</v>
      </c>
      <c r="H164" s="9" t="s">
        <v>17</v>
      </c>
      <c r="I164" s="9" t="s">
        <v>18</v>
      </c>
      <c r="J164" s="9">
        <v>9.61</v>
      </c>
      <c r="K164" s="9">
        <v>12.79</v>
      </c>
      <c r="L164" s="9">
        <v>6.37</v>
      </c>
      <c r="M164" s="9">
        <v>5.4</v>
      </c>
      <c r="N164" s="9">
        <v>4.8899999999999997</v>
      </c>
      <c r="O164" s="9">
        <v>3.97</v>
      </c>
      <c r="P164" s="10">
        <v>3.85</v>
      </c>
      <c r="Q164" s="10">
        <v>9.7899999999999991</v>
      </c>
      <c r="R164" s="10">
        <v>2.41</v>
      </c>
      <c r="S164" s="10">
        <v>0.24</v>
      </c>
      <c r="T164" s="10">
        <v>-3.42</v>
      </c>
      <c r="U164" s="10">
        <v>4.79</v>
      </c>
      <c r="V164" s="10">
        <v>3.34</v>
      </c>
    </row>
    <row r="165" spans="1:22" x14ac:dyDescent="0.2">
      <c r="A165" s="11" t="s">
        <v>147</v>
      </c>
      <c r="B165" s="12" t="s">
        <v>310</v>
      </c>
      <c r="C165" s="12" t="s">
        <v>311</v>
      </c>
      <c r="D165" s="12" t="s">
        <v>158</v>
      </c>
      <c r="E165" s="12" t="s">
        <v>15</v>
      </c>
      <c r="F165" s="12">
        <v>631</v>
      </c>
      <c r="G165" s="12" t="s">
        <v>19</v>
      </c>
      <c r="H165" s="12" t="s">
        <v>17</v>
      </c>
      <c r="I165" s="12" t="s">
        <v>18</v>
      </c>
      <c r="J165" s="12">
        <v>6.67</v>
      </c>
      <c r="K165" s="12">
        <v>4.54</v>
      </c>
      <c r="L165" s="12">
        <v>19.5</v>
      </c>
      <c r="M165" s="12">
        <v>15.19</v>
      </c>
      <c r="N165" s="12">
        <v>14.56</v>
      </c>
      <c r="O165" s="12">
        <v>18.82</v>
      </c>
      <c r="P165" s="13">
        <v>17.36</v>
      </c>
      <c r="Q165" s="13">
        <v>7.52</v>
      </c>
      <c r="R165" s="13">
        <v>27.76</v>
      </c>
      <c r="S165" s="13">
        <v>46.68</v>
      </c>
      <c r="T165" s="13">
        <v>610.55999999999995</v>
      </c>
      <c r="U165" s="13">
        <v>22.05</v>
      </c>
      <c r="V165" s="13">
        <v>30.52</v>
      </c>
    </row>
    <row r="166" spans="1:22" x14ac:dyDescent="0.2">
      <c r="A166" s="8" t="s">
        <v>147</v>
      </c>
      <c r="B166" s="9" t="s">
        <v>312</v>
      </c>
      <c r="C166" s="9" t="s">
        <v>313</v>
      </c>
      <c r="D166" s="9" t="s">
        <v>158</v>
      </c>
      <c r="E166" s="9" t="s">
        <v>15</v>
      </c>
      <c r="F166" s="9">
        <v>606</v>
      </c>
      <c r="G166" s="9" t="s">
        <v>16</v>
      </c>
      <c r="H166" s="9" t="s">
        <v>17</v>
      </c>
      <c r="I166" s="9" t="s">
        <v>18</v>
      </c>
      <c r="J166" s="9">
        <v>4.07</v>
      </c>
      <c r="K166" s="9">
        <v>3.82</v>
      </c>
      <c r="L166" s="9">
        <v>4.6399999999999997</v>
      </c>
      <c r="M166" s="9">
        <v>5.04</v>
      </c>
      <c r="N166" s="9">
        <v>5.61</v>
      </c>
      <c r="O166" s="9">
        <v>5.14</v>
      </c>
      <c r="P166" s="10">
        <v>3.47</v>
      </c>
      <c r="Q166" s="10">
        <v>3.32</v>
      </c>
      <c r="R166" s="10">
        <v>2.35</v>
      </c>
      <c r="S166" s="10">
        <v>0.73</v>
      </c>
      <c r="T166" s="10">
        <v>-5.72</v>
      </c>
      <c r="U166" s="10">
        <v>2.77</v>
      </c>
      <c r="V166" s="10">
        <v>5.15</v>
      </c>
    </row>
    <row r="167" spans="1:22" x14ac:dyDescent="0.2">
      <c r="A167" s="11" t="s">
        <v>147</v>
      </c>
      <c r="B167" s="12" t="s">
        <v>312</v>
      </c>
      <c r="C167" s="12" t="s">
        <v>313</v>
      </c>
      <c r="D167" s="12" t="s">
        <v>158</v>
      </c>
      <c r="E167" s="12" t="s">
        <v>15</v>
      </c>
      <c r="F167" s="12">
        <v>631</v>
      </c>
      <c r="G167" s="12" t="s">
        <v>19</v>
      </c>
      <c r="H167" s="12" t="s">
        <v>17</v>
      </c>
      <c r="I167" s="12" t="s">
        <v>18</v>
      </c>
      <c r="J167" s="12">
        <v>13.25</v>
      </c>
      <c r="K167" s="12">
        <v>16.98</v>
      </c>
      <c r="L167" s="12">
        <v>13.22</v>
      </c>
      <c r="M167" s="12">
        <v>11.59</v>
      </c>
      <c r="N167" s="12">
        <v>11.23</v>
      </c>
      <c r="O167" s="12">
        <v>11.64</v>
      </c>
      <c r="P167" s="13">
        <v>15.71</v>
      </c>
      <c r="Q167" s="13">
        <v>12.91</v>
      </c>
      <c r="R167" s="13">
        <v>13.32</v>
      </c>
      <c r="S167" s="13">
        <v>16.22</v>
      </c>
      <c r="T167" s="13">
        <v>169.89</v>
      </c>
      <c r="U167" s="13">
        <v>23.15</v>
      </c>
      <c r="V167" s="13">
        <v>10.74</v>
      </c>
    </row>
    <row r="168" spans="1:22" x14ac:dyDescent="0.2">
      <c r="A168" s="8" t="s">
        <v>147</v>
      </c>
      <c r="B168" s="9" t="s">
        <v>314</v>
      </c>
      <c r="C168" s="9" t="s">
        <v>315</v>
      </c>
      <c r="D168" s="9" t="s">
        <v>158</v>
      </c>
      <c r="E168" s="9" t="s">
        <v>15</v>
      </c>
      <c r="F168" s="9">
        <v>606</v>
      </c>
      <c r="G168" s="9" t="s">
        <v>16</v>
      </c>
      <c r="H168" s="9" t="s">
        <v>17</v>
      </c>
      <c r="I168" s="9" t="s">
        <v>18</v>
      </c>
      <c r="J168" s="9">
        <v>13.9</v>
      </c>
      <c r="K168" s="9">
        <v>29.44</v>
      </c>
      <c r="L168" s="9">
        <v>6.63</v>
      </c>
      <c r="M168" s="9">
        <v>5.0999999999999996</v>
      </c>
      <c r="N168" s="9">
        <v>4.09</v>
      </c>
      <c r="O168" s="9">
        <v>2.2799999999999998</v>
      </c>
      <c r="P168" s="10">
        <v>2.6</v>
      </c>
      <c r="Q168" s="10">
        <v>2.3199999999999998</v>
      </c>
      <c r="R168" s="10">
        <v>1.54</v>
      </c>
      <c r="S168" s="10">
        <v>-2.0499999999999998</v>
      </c>
      <c r="T168" s="10">
        <v>-5.29</v>
      </c>
      <c r="U168" s="10">
        <v>2.89</v>
      </c>
      <c r="V168" s="10">
        <v>0.88</v>
      </c>
    </row>
    <row r="169" spans="1:22" x14ac:dyDescent="0.2">
      <c r="A169" s="11" t="s">
        <v>147</v>
      </c>
      <c r="B169" s="12" t="s">
        <v>314</v>
      </c>
      <c r="C169" s="12" t="s">
        <v>315</v>
      </c>
      <c r="D169" s="12" t="s">
        <v>158</v>
      </c>
      <c r="E169" s="12" t="s">
        <v>15</v>
      </c>
      <c r="F169" s="12">
        <v>631</v>
      </c>
      <c r="G169" s="12" t="s">
        <v>19</v>
      </c>
      <c r="H169" s="12" t="s">
        <v>17</v>
      </c>
      <c r="I169" s="12" t="s">
        <v>18</v>
      </c>
      <c r="J169" s="12">
        <v>4.62</v>
      </c>
      <c r="K169" s="12">
        <v>1.67</v>
      </c>
      <c r="L169" s="12">
        <v>62.5</v>
      </c>
      <c r="M169" s="12">
        <v>17.2</v>
      </c>
      <c r="N169" s="12">
        <v>13.99</v>
      </c>
      <c r="O169" s="12">
        <v>27.12</v>
      </c>
      <c r="P169" s="13">
        <v>16.41</v>
      </c>
      <c r="Q169" s="13">
        <v>19.8</v>
      </c>
      <c r="R169" s="13">
        <v>59.82</v>
      </c>
      <c r="S169" s="13"/>
      <c r="T169" s="13"/>
      <c r="U169" s="13">
        <v>26.34</v>
      </c>
      <c r="V169" s="13">
        <v>110.24</v>
      </c>
    </row>
    <row r="170" spans="1:22" x14ac:dyDescent="0.2">
      <c r="A170" s="8" t="s">
        <v>147</v>
      </c>
      <c r="B170" s="9" t="s">
        <v>316</v>
      </c>
      <c r="C170" s="9" t="s">
        <v>317</v>
      </c>
      <c r="D170" s="9" t="s">
        <v>158</v>
      </c>
      <c r="E170" s="9" t="s">
        <v>15</v>
      </c>
      <c r="F170" s="9">
        <v>606</v>
      </c>
      <c r="G170" s="9" t="s">
        <v>16</v>
      </c>
      <c r="H170" s="9" t="s">
        <v>17</v>
      </c>
      <c r="I170" s="9" t="s">
        <v>18</v>
      </c>
      <c r="J170" s="9">
        <v>10.77</v>
      </c>
      <c r="K170" s="9">
        <v>6.43</v>
      </c>
      <c r="L170" s="9">
        <v>7.17</v>
      </c>
      <c r="M170" s="9">
        <v>8.09</v>
      </c>
      <c r="N170" s="9">
        <v>5.69</v>
      </c>
      <c r="O170" s="9">
        <v>8.5399999999999991</v>
      </c>
      <c r="P170" s="10">
        <v>12.61</v>
      </c>
      <c r="Q170" s="10">
        <v>75.489999999999995</v>
      </c>
      <c r="R170" s="10">
        <v>7.46</v>
      </c>
      <c r="S170" s="10">
        <v>7.66</v>
      </c>
      <c r="T170" s="10">
        <v>9.65</v>
      </c>
      <c r="U170" s="10">
        <v>14.19</v>
      </c>
      <c r="V170" s="10">
        <v>5.28</v>
      </c>
    </row>
    <row r="171" spans="1:22" x14ac:dyDescent="0.2">
      <c r="A171" s="11" t="s">
        <v>147</v>
      </c>
      <c r="B171" s="12" t="s">
        <v>316</v>
      </c>
      <c r="C171" s="12" t="s">
        <v>317</v>
      </c>
      <c r="D171" s="12" t="s">
        <v>158</v>
      </c>
      <c r="E171" s="12" t="s">
        <v>15</v>
      </c>
      <c r="F171" s="12">
        <v>631</v>
      </c>
      <c r="G171" s="12" t="s">
        <v>19</v>
      </c>
      <c r="H171" s="12" t="s">
        <v>17</v>
      </c>
      <c r="I171" s="12" t="s">
        <v>18</v>
      </c>
      <c r="J171" s="12">
        <v>6.54</v>
      </c>
      <c r="K171" s="12">
        <v>8.8800000000000008</v>
      </c>
      <c r="L171" s="12">
        <v>8.82</v>
      </c>
      <c r="M171" s="12">
        <v>17.72</v>
      </c>
      <c r="N171" s="12">
        <v>24.1</v>
      </c>
      <c r="O171" s="12">
        <v>26.77</v>
      </c>
      <c r="P171" s="13">
        <v>20.38</v>
      </c>
      <c r="Q171" s="13">
        <v>3.71</v>
      </c>
      <c r="R171" s="13">
        <v>28.93</v>
      </c>
      <c r="S171" s="13">
        <v>20.329999999999998</v>
      </c>
      <c r="T171" s="13">
        <v>25.25</v>
      </c>
      <c r="U171" s="13">
        <v>19.03</v>
      </c>
      <c r="V171" s="13">
        <v>37.44</v>
      </c>
    </row>
    <row r="172" spans="1:22" x14ac:dyDescent="0.2">
      <c r="A172" s="8" t="s">
        <v>147</v>
      </c>
      <c r="B172" s="9" t="s">
        <v>318</v>
      </c>
      <c r="C172" s="9" t="s">
        <v>319</v>
      </c>
      <c r="D172" s="9" t="s">
        <v>158</v>
      </c>
      <c r="E172" s="9" t="s">
        <v>15</v>
      </c>
      <c r="F172" s="9">
        <v>606</v>
      </c>
      <c r="G172" s="9" t="s">
        <v>16</v>
      </c>
      <c r="H172" s="9" t="s">
        <v>17</v>
      </c>
      <c r="I172" s="9" t="s">
        <v>18</v>
      </c>
      <c r="J172" s="9">
        <v>7.54</v>
      </c>
      <c r="K172" s="9">
        <v>8.64</v>
      </c>
      <c r="L172" s="9">
        <v>6.83</v>
      </c>
      <c r="M172" s="9">
        <v>9.1199999999999992</v>
      </c>
      <c r="N172" s="9">
        <v>5.05</v>
      </c>
      <c r="O172" s="9">
        <v>-1.86</v>
      </c>
      <c r="P172" s="10">
        <v>1.73</v>
      </c>
      <c r="Q172" s="10">
        <v>4.91</v>
      </c>
      <c r="R172" s="10">
        <v>0.56000000000000005</v>
      </c>
      <c r="S172" s="10">
        <v>0.12</v>
      </c>
      <c r="T172" s="10">
        <v>1.18</v>
      </c>
      <c r="U172" s="10">
        <v>0.01</v>
      </c>
      <c r="V172" s="10">
        <v>1.55</v>
      </c>
    </row>
    <row r="173" spans="1:22" x14ac:dyDescent="0.2">
      <c r="A173" s="11" t="s">
        <v>147</v>
      </c>
      <c r="B173" s="12" t="s">
        <v>318</v>
      </c>
      <c r="C173" s="12" t="s">
        <v>319</v>
      </c>
      <c r="D173" s="12" t="s">
        <v>158</v>
      </c>
      <c r="E173" s="12" t="s">
        <v>15</v>
      </c>
      <c r="F173" s="12">
        <v>631</v>
      </c>
      <c r="G173" s="12" t="s">
        <v>19</v>
      </c>
      <c r="H173" s="12" t="s">
        <v>17</v>
      </c>
      <c r="I173" s="12" t="s">
        <v>18</v>
      </c>
      <c r="J173" s="12">
        <v>10.27</v>
      </c>
      <c r="K173" s="12">
        <v>11.57</v>
      </c>
      <c r="L173" s="12">
        <v>11.71</v>
      </c>
      <c r="M173" s="12">
        <v>13.17</v>
      </c>
      <c r="N173" s="12">
        <v>12.42</v>
      </c>
      <c r="O173" s="12">
        <v>15.58</v>
      </c>
      <c r="P173" s="13">
        <v>22.43</v>
      </c>
      <c r="Q173" s="13">
        <v>16.940000000000001</v>
      </c>
      <c r="R173" s="13">
        <v>19.260000000000002</v>
      </c>
      <c r="S173" s="13">
        <v>31.84</v>
      </c>
      <c r="T173" s="13">
        <v>23.28</v>
      </c>
      <c r="U173" s="13">
        <v>14.14</v>
      </c>
      <c r="V173" s="13">
        <v>20.51</v>
      </c>
    </row>
    <row r="174" spans="1:22" x14ac:dyDescent="0.2">
      <c r="A174" s="8" t="s">
        <v>147</v>
      </c>
      <c r="B174" s="9" t="s">
        <v>320</v>
      </c>
      <c r="C174" s="9" t="s">
        <v>321</v>
      </c>
      <c r="D174" s="9" t="s">
        <v>158</v>
      </c>
      <c r="E174" s="9" t="s">
        <v>15</v>
      </c>
      <c r="F174" s="9">
        <v>606</v>
      </c>
      <c r="G174" s="9" t="s">
        <v>16</v>
      </c>
      <c r="H174" s="9" t="s">
        <v>17</v>
      </c>
      <c r="I174" s="9" t="s">
        <v>18</v>
      </c>
      <c r="J174" s="9">
        <v>5.35</v>
      </c>
      <c r="K174" s="9">
        <v>5.77</v>
      </c>
      <c r="L174" s="9">
        <v>4.58</v>
      </c>
      <c r="M174" s="9">
        <v>7.2</v>
      </c>
      <c r="N174" s="9">
        <v>1.96</v>
      </c>
      <c r="O174" s="9">
        <v>-0.83</v>
      </c>
      <c r="P174" s="10">
        <v>5.4</v>
      </c>
      <c r="Q174" s="10">
        <v>8.74</v>
      </c>
      <c r="R174" s="10">
        <v>4.75</v>
      </c>
      <c r="S174" s="10">
        <v>0.92</v>
      </c>
      <c r="T174" s="10">
        <v>2.0299999999999998</v>
      </c>
      <c r="U174" s="10">
        <v>8.7899999999999991</v>
      </c>
      <c r="V174" s="10">
        <v>5.26</v>
      </c>
    </row>
    <row r="175" spans="1:22" x14ac:dyDescent="0.2">
      <c r="A175" s="11" t="s">
        <v>147</v>
      </c>
      <c r="B175" s="12" t="s">
        <v>320</v>
      </c>
      <c r="C175" s="12" t="s">
        <v>321</v>
      </c>
      <c r="D175" s="12" t="s">
        <v>158</v>
      </c>
      <c r="E175" s="12" t="s">
        <v>15</v>
      </c>
      <c r="F175" s="12">
        <v>631</v>
      </c>
      <c r="G175" s="12" t="s">
        <v>19</v>
      </c>
      <c r="H175" s="12" t="s">
        <v>17</v>
      </c>
      <c r="I175" s="12" t="s">
        <v>18</v>
      </c>
      <c r="J175" s="12">
        <v>8.09</v>
      </c>
      <c r="K175" s="12">
        <v>11.68</v>
      </c>
      <c r="L175" s="12">
        <v>12.16</v>
      </c>
      <c r="M175" s="12">
        <v>12.04</v>
      </c>
      <c r="N175" s="12">
        <v>11.84</v>
      </c>
      <c r="O175" s="12">
        <v>11.81</v>
      </c>
      <c r="P175" s="13">
        <v>12.51</v>
      </c>
      <c r="Q175" s="13">
        <v>14.51</v>
      </c>
      <c r="R175" s="13">
        <v>17.16</v>
      </c>
      <c r="S175" s="13">
        <v>19.670000000000002</v>
      </c>
      <c r="T175" s="13">
        <v>19.91</v>
      </c>
      <c r="U175" s="13">
        <v>11.58</v>
      </c>
      <c r="V175" s="13">
        <v>22.17</v>
      </c>
    </row>
    <row r="176" spans="1:22" x14ac:dyDescent="0.2">
      <c r="A176" s="8" t="s">
        <v>147</v>
      </c>
      <c r="B176" s="9" t="s">
        <v>322</v>
      </c>
      <c r="C176" s="9" t="s">
        <v>323</v>
      </c>
      <c r="D176" s="9" t="s">
        <v>158</v>
      </c>
      <c r="E176" s="9" t="s">
        <v>15</v>
      </c>
      <c r="F176" s="9">
        <v>606</v>
      </c>
      <c r="G176" s="9" t="s">
        <v>16</v>
      </c>
      <c r="H176" s="9" t="s">
        <v>17</v>
      </c>
      <c r="I176" s="9" t="s">
        <v>18</v>
      </c>
      <c r="J176" s="9">
        <v>17.54</v>
      </c>
      <c r="K176" s="9">
        <v>18.79</v>
      </c>
      <c r="L176" s="9">
        <v>12.04</v>
      </c>
      <c r="M176" s="9">
        <v>12.45</v>
      </c>
      <c r="N176" s="9">
        <v>9.99</v>
      </c>
      <c r="O176" s="9">
        <v>-2.97</v>
      </c>
      <c r="P176" s="10">
        <v>-2.17</v>
      </c>
      <c r="Q176" s="10">
        <v>0.45</v>
      </c>
      <c r="R176" s="10">
        <v>-4.12</v>
      </c>
      <c r="S176" s="10">
        <v>-1.07</v>
      </c>
      <c r="T176" s="10">
        <v>-0.04</v>
      </c>
      <c r="U176" s="10">
        <v>-14.53</v>
      </c>
      <c r="V176" s="10">
        <v>-3.93</v>
      </c>
    </row>
    <row r="177" spans="1:22" x14ac:dyDescent="0.2">
      <c r="A177" s="11" t="s">
        <v>147</v>
      </c>
      <c r="B177" s="12" t="s">
        <v>322</v>
      </c>
      <c r="C177" s="12" t="s">
        <v>323</v>
      </c>
      <c r="D177" s="12" t="s">
        <v>158</v>
      </c>
      <c r="E177" s="12" t="s">
        <v>15</v>
      </c>
      <c r="F177" s="12">
        <v>631</v>
      </c>
      <c r="G177" s="12" t="s">
        <v>19</v>
      </c>
      <c r="H177" s="12" t="s">
        <v>17</v>
      </c>
      <c r="I177" s="12" t="s">
        <v>18</v>
      </c>
      <c r="J177" s="12">
        <v>14.82</v>
      </c>
      <c r="K177" s="12">
        <v>11.43</v>
      </c>
      <c r="L177" s="12">
        <v>11.05</v>
      </c>
      <c r="M177" s="12">
        <v>14.44</v>
      </c>
      <c r="N177" s="12">
        <v>13.02</v>
      </c>
      <c r="O177" s="12">
        <v>19.739999999999998</v>
      </c>
      <c r="P177" s="13">
        <v>32.32</v>
      </c>
      <c r="Q177" s="13">
        <v>19.899999999999999</v>
      </c>
      <c r="R177" s="13">
        <v>21.26</v>
      </c>
      <c r="S177" s="13">
        <v>39.01</v>
      </c>
      <c r="T177" s="13">
        <v>26.2</v>
      </c>
      <c r="U177" s="13">
        <v>18.760000000000002</v>
      </c>
      <c r="V177" s="13">
        <v>18.329999999999998</v>
      </c>
    </row>
    <row r="178" spans="1:22" x14ac:dyDescent="0.2">
      <c r="A178" s="8" t="s">
        <v>147</v>
      </c>
      <c r="B178" s="9" t="s">
        <v>324</v>
      </c>
      <c r="C178" s="9" t="s">
        <v>29</v>
      </c>
      <c r="D178" s="9" t="s">
        <v>158</v>
      </c>
      <c r="E178" s="9" t="s">
        <v>15</v>
      </c>
      <c r="F178" s="9">
        <v>606</v>
      </c>
      <c r="G178" s="9" t="s">
        <v>16</v>
      </c>
      <c r="H178" s="9" t="s">
        <v>17</v>
      </c>
      <c r="I178" s="9" t="s">
        <v>18</v>
      </c>
      <c r="J178" s="9">
        <v>2.97</v>
      </c>
      <c r="K178" s="9">
        <v>-1.08</v>
      </c>
      <c r="L178" s="9">
        <v>-3.07</v>
      </c>
      <c r="M178" s="9">
        <v>-6.38</v>
      </c>
      <c r="N178" s="9">
        <v>2.81</v>
      </c>
      <c r="O178" s="9">
        <v>2.4700000000000002</v>
      </c>
      <c r="P178" s="10">
        <v>-1.17</v>
      </c>
      <c r="Q178" s="10">
        <v>4.09</v>
      </c>
      <c r="R178" s="10">
        <v>2.27</v>
      </c>
      <c r="S178" s="10">
        <v>1.46</v>
      </c>
      <c r="T178" s="10">
        <v>-1.58</v>
      </c>
      <c r="U178" s="10">
        <v>7.35</v>
      </c>
      <c r="V178" s="10">
        <v>14.35</v>
      </c>
    </row>
    <row r="179" spans="1:22" x14ac:dyDescent="0.2">
      <c r="A179" s="11" t="s">
        <v>147</v>
      </c>
      <c r="B179" s="12" t="s">
        <v>324</v>
      </c>
      <c r="C179" s="12" t="s">
        <v>29</v>
      </c>
      <c r="D179" s="12" t="s">
        <v>158</v>
      </c>
      <c r="E179" s="12" t="s">
        <v>15</v>
      </c>
      <c r="F179" s="12">
        <v>631</v>
      </c>
      <c r="G179" s="12" t="s">
        <v>19</v>
      </c>
      <c r="H179" s="12" t="s">
        <v>17</v>
      </c>
      <c r="I179" s="12" t="s">
        <v>18</v>
      </c>
      <c r="J179" s="12">
        <v>15.34</v>
      </c>
      <c r="K179" s="12">
        <v>48.36</v>
      </c>
      <c r="L179" s="12">
        <v>16.260000000000002</v>
      </c>
      <c r="M179" s="12">
        <v>15.27</v>
      </c>
      <c r="N179" s="12">
        <v>18.010000000000002</v>
      </c>
      <c r="O179" s="12">
        <v>24.24</v>
      </c>
      <c r="P179" s="13">
        <v>27.02</v>
      </c>
      <c r="Q179" s="13">
        <v>23.53</v>
      </c>
      <c r="R179" s="13">
        <v>27.05</v>
      </c>
      <c r="S179" s="13">
        <v>28.38</v>
      </c>
      <c r="T179" s="13">
        <v>27.76</v>
      </c>
      <c r="U179" s="13">
        <v>12.54</v>
      </c>
      <c r="V179" s="13">
        <v>13.32</v>
      </c>
    </row>
    <row r="180" spans="1:22" x14ac:dyDescent="0.2">
      <c r="A180" s="8" t="s">
        <v>147</v>
      </c>
      <c r="B180" s="9" t="s">
        <v>325</v>
      </c>
      <c r="C180" s="9" t="s">
        <v>326</v>
      </c>
      <c r="D180" s="9" t="s">
        <v>158</v>
      </c>
      <c r="E180" s="9" t="s">
        <v>15</v>
      </c>
      <c r="F180" s="9">
        <v>606</v>
      </c>
      <c r="G180" s="9" t="s">
        <v>16</v>
      </c>
      <c r="H180" s="9" t="s">
        <v>17</v>
      </c>
      <c r="I180" s="9" t="s">
        <v>18</v>
      </c>
      <c r="J180" s="9">
        <v>1.37</v>
      </c>
      <c r="K180" s="9">
        <v>-0.74</v>
      </c>
      <c r="L180" s="9">
        <v>-10.57</v>
      </c>
      <c r="M180" s="9">
        <v>-14.32</v>
      </c>
      <c r="N180" s="9">
        <v>-1.44</v>
      </c>
      <c r="O180" s="9">
        <v>1.33</v>
      </c>
      <c r="P180" s="10">
        <v>-0.11</v>
      </c>
      <c r="Q180" s="10">
        <v>-1.64</v>
      </c>
      <c r="R180" s="10">
        <v>0.12</v>
      </c>
      <c r="S180" s="10">
        <v>1.19</v>
      </c>
      <c r="T180" s="10">
        <v>-7.07</v>
      </c>
      <c r="U180" s="10">
        <v>-3.92</v>
      </c>
      <c r="V180" s="10">
        <v>-0.28999999999999998</v>
      </c>
    </row>
    <row r="181" spans="1:22" x14ac:dyDescent="0.2">
      <c r="A181" s="11" t="s">
        <v>147</v>
      </c>
      <c r="B181" s="12" t="s">
        <v>325</v>
      </c>
      <c r="C181" s="12" t="s">
        <v>326</v>
      </c>
      <c r="D181" s="12" t="s">
        <v>158</v>
      </c>
      <c r="E181" s="12" t="s">
        <v>15</v>
      </c>
      <c r="F181" s="12">
        <v>631</v>
      </c>
      <c r="G181" s="12" t="s">
        <v>19</v>
      </c>
      <c r="H181" s="12" t="s">
        <v>17</v>
      </c>
      <c r="I181" s="12" t="s">
        <v>18</v>
      </c>
      <c r="J181" s="12">
        <v>18.04</v>
      </c>
      <c r="K181" s="12">
        <v>23.8</v>
      </c>
      <c r="L181" s="12">
        <v>16.86</v>
      </c>
      <c r="M181" s="12">
        <v>21.64</v>
      </c>
      <c r="N181" s="12">
        <v>14.92</v>
      </c>
      <c r="O181" s="12">
        <v>13.77</v>
      </c>
      <c r="P181" s="13">
        <v>24.37</v>
      </c>
      <c r="Q181" s="13">
        <v>23.14</v>
      </c>
      <c r="R181" s="13">
        <v>21.05</v>
      </c>
      <c r="S181" s="13">
        <v>26.9</v>
      </c>
      <c r="T181" s="13">
        <v>29.01</v>
      </c>
      <c r="U181" s="13">
        <v>17.86</v>
      </c>
      <c r="V181" s="13">
        <v>17.59</v>
      </c>
    </row>
    <row r="182" spans="1:22" x14ac:dyDescent="0.2">
      <c r="A182" s="8" t="s">
        <v>147</v>
      </c>
      <c r="B182" s="9" t="s">
        <v>327</v>
      </c>
      <c r="C182" s="9" t="s">
        <v>328</v>
      </c>
      <c r="D182" s="9" t="s">
        <v>158</v>
      </c>
      <c r="E182" s="9" t="s">
        <v>15</v>
      </c>
      <c r="F182" s="9">
        <v>606</v>
      </c>
      <c r="G182" s="9" t="s">
        <v>16</v>
      </c>
      <c r="H182" s="9" t="s">
        <v>17</v>
      </c>
      <c r="I182" s="9" t="s">
        <v>18</v>
      </c>
      <c r="J182" s="9">
        <v>-1</v>
      </c>
      <c r="K182" s="9">
        <v>-2.61</v>
      </c>
      <c r="L182" s="9">
        <v>-20.77</v>
      </c>
      <c r="M182" s="9">
        <v>-28.09</v>
      </c>
      <c r="N182" s="9">
        <v>-6.12</v>
      </c>
      <c r="O182" s="9">
        <v>10.37</v>
      </c>
      <c r="P182" s="10">
        <v>-4.9400000000000004</v>
      </c>
      <c r="Q182" s="10">
        <v>-16.559999999999999</v>
      </c>
      <c r="R182" s="10">
        <v>4.72</v>
      </c>
      <c r="S182" s="10">
        <v>-1.03</v>
      </c>
      <c r="T182" s="10">
        <v>-18.36</v>
      </c>
      <c r="U182" s="10">
        <v>-15.95</v>
      </c>
      <c r="V182" s="10">
        <v>-3.53</v>
      </c>
    </row>
    <row r="183" spans="1:22" x14ac:dyDescent="0.2">
      <c r="A183" s="11" t="s">
        <v>147</v>
      </c>
      <c r="B183" s="12" t="s">
        <v>327</v>
      </c>
      <c r="C183" s="12" t="s">
        <v>328</v>
      </c>
      <c r="D183" s="12" t="s">
        <v>158</v>
      </c>
      <c r="E183" s="12" t="s">
        <v>15</v>
      </c>
      <c r="F183" s="12">
        <v>631</v>
      </c>
      <c r="G183" s="12" t="s">
        <v>19</v>
      </c>
      <c r="H183" s="12" t="s">
        <v>17</v>
      </c>
      <c r="I183" s="12" t="s">
        <v>18</v>
      </c>
      <c r="J183" s="12">
        <v>14.68</v>
      </c>
      <c r="K183" s="12"/>
      <c r="L183" s="12">
        <v>0</v>
      </c>
      <c r="M183" s="12">
        <v>0</v>
      </c>
      <c r="N183" s="12">
        <v>1.44</v>
      </c>
      <c r="O183" s="12">
        <v>0</v>
      </c>
      <c r="P183" s="13">
        <v>20.67</v>
      </c>
      <c r="Q183" s="13">
        <v>24.65</v>
      </c>
      <c r="R183" s="13">
        <v>0.37</v>
      </c>
      <c r="S183" s="13">
        <v>2.48</v>
      </c>
      <c r="T183" s="13">
        <v>0</v>
      </c>
      <c r="U183" s="13">
        <v>0</v>
      </c>
      <c r="V183" s="13">
        <v>3.57</v>
      </c>
    </row>
    <row r="184" spans="1:22" x14ac:dyDescent="0.2">
      <c r="A184" s="8" t="s">
        <v>147</v>
      </c>
      <c r="B184" s="9" t="s">
        <v>329</v>
      </c>
      <c r="C184" s="9" t="s">
        <v>330</v>
      </c>
      <c r="D184" s="9" t="s">
        <v>158</v>
      </c>
      <c r="E184" s="9" t="s">
        <v>15</v>
      </c>
      <c r="F184" s="9">
        <v>606</v>
      </c>
      <c r="G184" s="9" t="s">
        <v>16</v>
      </c>
      <c r="H184" s="9" t="s">
        <v>17</v>
      </c>
      <c r="I184" s="9" t="s">
        <v>18</v>
      </c>
      <c r="J184" s="9">
        <v>5.04</v>
      </c>
      <c r="K184" s="9">
        <v>-1.96</v>
      </c>
      <c r="L184" s="9">
        <v>-3.98</v>
      </c>
      <c r="M184" s="9">
        <v>0.26</v>
      </c>
      <c r="N184" s="9">
        <v>15.18</v>
      </c>
      <c r="O184" s="9">
        <v>-3.28</v>
      </c>
      <c r="P184" s="10">
        <v>-2.1</v>
      </c>
      <c r="Q184" s="10">
        <v>-1.7</v>
      </c>
      <c r="R184" s="10">
        <v>-3.36</v>
      </c>
      <c r="S184" s="10">
        <v>0.41</v>
      </c>
      <c r="T184" s="10">
        <v>-10.3</v>
      </c>
      <c r="U184" s="10">
        <v>-6.68</v>
      </c>
      <c r="V184" s="10">
        <v>-4.5999999999999996</v>
      </c>
    </row>
    <row r="185" spans="1:22" x14ac:dyDescent="0.2">
      <c r="A185" s="11" t="s">
        <v>147</v>
      </c>
      <c r="B185" s="12" t="s">
        <v>329</v>
      </c>
      <c r="C185" s="12" t="s">
        <v>330</v>
      </c>
      <c r="D185" s="12" t="s">
        <v>158</v>
      </c>
      <c r="E185" s="12" t="s">
        <v>15</v>
      </c>
      <c r="F185" s="12">
        <v>631</v>
      </c>
      <c r="G185" s="12" t="s">
        <v>19</v>
      </c>
      <c r="H185" s="12" t="s">
        <v>17</v>
      </c>
      <c r="I185" s="12" t="s">
        <v>18</v>
      </c>
      <c r="J185" s="12">
        <v>27.53</v>
      </c>
      <c r="K185" s="12">
        <v>36.5</v>
      </c>
      <c r="L185" s="12">
        <v>21.83</v>
      </c>
      <c r="M185" s="12">
        <v>22.36</v>
      </c>
      <c r="N185" s="12">
        <v>17.010000000000002</v>
      </c>
      <c r="O185" s="12">
        <v>29.07</v>
      </c>
      <c r="P185" s="13">
        <v>37.020000000000003</v>
      </c>
      <c r="Q185" s="13">
        <v>26.84</v>
      </c>
      <c r="R185" s="13">
        <v>33.409999999999997</v>
      </c>
      <c r="S185" s="13">
        <v>35.659999999999997</v>
      </c>
      <c r="T185" s="13">
        <v>414.65</v>
      </c>
      <c r="U185" s="13">
        <v>23.19</v>
      </c>
      <c r="V185" s="13">
        <v>20.47</v>
      </c>
    </row>
    <row r="186" spans="1:22" x14ac:dyDescent="0.2">
      <c r="A186" s="8" t="s">
        <v>147</v>
      </c>
      <c r="B186" s="9" t="s">
        <v>331</v>
      </c>
      <c r="C186" s="9" t="s">
        <v>332</v>
      </c>
      <c r="D186" s="9" t="s">
        <v>158</v>
      </c>
      <c r="E186" s="9" t="s">
        <v>15</v>
      </c>
      <c r="F186" s="9">
        <v>606</v>
      </c>
      <c r="G186" s="9" t="s">
        <v>16</v>
      </c>
      <c r="H186" s="9" t="s">
        <v>17</v>
      </c>
      <c r="I186" s="9" t="s">
        <v>18</v>
      </c>
      <c r="J186" s="9">
        <v>12.87</v>
      </c>
      <c r="K186" s="9">
        <v>7.37</v>
      </c>
      <c r="L186" s="9">
        <v>8.67</v>
      </c>
      <c r="M186" s="9">
        <v>3.19</v>
      </c>
      <c r="N186" s="9">
        <v>5.3</v>
      </c>
      <c r="O186" s="9">
        <v>5.07</v>
      </c>
      <c r="P186" s="10">
        <v>6.03</v>
      </c>
      <c r="Q186" s="10">
        <v>5.45</v>
      </c>
      <c r="R186" s="10">
        <v>4.6100000000000003</v>
      </c>
      <c r="S186" s="10">
        <v>3.28</v>
      </c>
      <c r="T186" s="10">
        <v>5.27</v>
      </c>
      <c r="U186" s="10">
        <v>7.01</v>
      </c>
      <c r="V186" s="10">
        <v>8.39</v>
      </c>
    </row>
    <row r="187" spans="1:22" x14ac:dyDescent="0.2">
      <c r="A187" s="11" t="s">
        <v>147</v>
      </c>
      <c r="B187" s="12" t="s">
        <v>331</v>
      </c>
      <c r="C187" s="12" t="s">
        <v>332</v>
      </c>
      <c r="D187" s="12" t="s">
        <v>158</v>
      </c>
      <c r="E187" s="12" t="s">
        <v>15</v>
      </c>
      <c r="F187" s="12">
        <v>631</v>
      </c>
      <c r="G187" s="12" t="s">
        <v>19</v>
      </c>
      <c r="H187" s="12" t="s">
        <v>17</v>
      </c>
      <c r="I187" s="12" t="s">
        <v>18</v>
      </c>
      <c r="J187" s="12">
        <v>15.84</v>
      </c>
      <c r="K187" s="12">
        <v>18.559999999999999</v>
      </c>
      <c r="L187" s="12">
        <v>14.81</v>
      </c>
      <c r="M187" s="12">
        <v>21.02</v>
      </c>
      <c r="N187" s="12">
        <v>13.17</v>
      </c>
      <c r="O187" s="12">
        <v>13.53</v>
      </c>
      <c r="P187" s="13">
        <v>14.17</v>
      </c>
      <c r="Q187" s="13">
        <v>20.47</v>
      </c>
      <c r="R187" s="13">
        <v>16.59</v>
      </c>
      <c r="S187" s="13">
        <v>19.68</v>
      </c>
      <c r="T187" s="13">
        <v>16.12</v>
      </c>
      <c r="U187" s="13">
        <v>15.07</v>
      </c>
      <c r="V187" s="13">
        <v>16.68</v>
      </c>
    </row>
    <row r="188" spans="1:22" x14ac:dyDescent="0.2">
      <c r="A188" s="8" t="s">
        <v>147</v>
      </c>
      <c r="B188" s="9" t="s">
        <v>333</v>
      </c>
      <c r="C188" s="9" t="s">
        <v>334</v>
      </c>
      <c r="D188" s="9" t="s">
        <v>158</v>
      </c>
      <c r="E188" s="9" t="s">
        <v>15</v>
      </c>
      <c r="F188" s="9">
        <v>606</v>
      </c>
      <c r="G188" s="9" t="s">
        <v>16</v>
      </c>
      <c r="H188" s="9" t="s">
        <v>17</v>
      </c>
      <c r="I188" s="9" t="s">
        <v>18</v>
      </c>
      <c r="J188" s="9">
        <v>8.92</v>
      </c>
      <c r="K188" s="9">
        <v>-23.45</v>
      </c>
      <c r="L188" s="9">
        <v>-24.75</v>
      </c>
      <c r="M188" s="9">
        <v>-37.57</v>
      </c>
      <c r="N188" s="9">
        <v>9.19</v>
      </c>
      <c r="O188" s="9">
        <v>-9.26</v>
      </c>
      <c r="P188" s="10">
        <v>-56.94</v>
      </c>
      <c r="Q188" s="10">
        <v>-1.24</v>
      </c>
      <c r="R188" s="10">
        <v>-6.84</v>
      </c>
      <c r="S188" s="10">
        <v>-5.23</v>
      </c>
      <c r="T188" s="10">
        <v>9.14</v>
      </c>
      <c r="U188" s="10">
        <v>58.58</v>
      </c>
      <c r="V188" s="10">
        <v>51.99</v>
      </c>
    </row>
    <row r="189" spans="1:22" x14ac:dyDescent="0.2">
      <c r="A189" s="11" t="s">
        <v>147</v>
      </c>
      <c r="B189" s="12" t="s">
        <v>333</v>
      </c>
      <c r="C189" s="12" t="s">
        <v>334</v>
      </c>
      <c r="D189" s="12" t="s">
        <v>158</v>
      </c>
      <c r="E189" s="12" t="s">
        <v>15</v>
      </c>
      <c r="F189" s="12">
        <v>631</v>
      </c>
      <c r="G189" s="12" t="s">
        <v>19</v>
      </c>
      <c r="H189" s="12" t="s">
        <v>17</v>
      </c>
      <c r="I189" s="12" t="s">
        <v>18</v>
      </c>
      <c r="J189" s="12">
        <v>11.25</v>
      </c>
      <c r="K189" s="12"/>
      <c r="L189" s="12">
        <v>19.09</v>
      </c>
      <c r="M189" s="12">
        <v>9.2799999999999994</v>
      </c>
      <c r="N189" s="12">
        <v>10.130000000000001</v>
      </c>
      <c r="O189" s="12">
        <v>56.73</v>
      </c>
      <c r="P189" s="13">
        <v>37.380000000000003</v>
      </c>
      <c r="Q189" s="13">
        <v>23.77</v>
      </c>
      <c r="R189" s="13">
        <v>13.05</v>
      </c>
      <c r="S189" s="13">
        <v>8.6199999999999992</v>
      </c>
      <c r="T189" s="13">
        <v>11.15</v>
      </c>
      <c r="U189" s="13">
        <v>6.68</v>
      </c>
      <c r="V189" s="13">
        <v>9.3699999999999992</v>
      </c>
    </row>
    <row r="190" spans="1:22" x14ac:dyDescent="0.2">
      <c r="A190" s="8" t="s">
        <v>147</v>
      </c>
      <c r="B190" s="9" t="s">
        <v>335</v>
      </c>
      <c r="C190" s="9" t="s">
        <v>336</v>
      </c>
      <c r="D190" s="9" t="s">
        <v>158</v>
      </c>
      <c r="E190" s="9" t="s">
        <v>15</v>
      </c>
      <c r="F190" s="9">
        <v>606</v>
      </c>
      <c r="G190" s="9" t="s">
        <v>16</v>
      </c>
      <c r="H190" s="9" t="s">
        <v>17</v>
      </c>
      <c r="I190" s="9" t="s">
        <v>18</v>
      </c>
      <c r="J190" s="9">
        <v>29.02</v>
      </c>
      <c r="K190" s="9">
        <v>15.75</v>
      </c>
      <c r="L190" s="9">
        <v>27.87</v>
      </c>
      <c r="M190" s="9">
        <v>11.96</v>
      </c>
      <c r="N190" s="9">
        <v>19.79</v>
      </c>
      <c r="O190" s="9">
        <v>15.18</v>
      </c>
      <c r="P190" s="10">
        <v>15.24</v>
      </c>
      <c r="Q190" s="10">
        <v>39.97</v>
      </c>
      <c r="R190" s="10">
        <v>13.57</v>
      </c>
      <c r="S190" s="10">
        <v>-9.9</v>
      </c>
      <c r="T190" s="10">
        <v>-21.66</v>
      </c>
      <c r="U190" s="10">
        <v>-10.6</v>
      </c>
      <c r="V190" s="10">
        <v>24.28</v>
      </c>
    </row>
    <row r="191" spans="1:22" x14ac:dyDescent="0.2">
      <c r="A191" s="11" t="s">
        <v>147</v>
      </c>
      <c r="B191" s="12" t="s">
        <v>335</v>
      </c>
      <c r="C191" s="12" t="s">
        <v>336</v>
      </c>
      <c r="D191" s="12" t="s">
        <v>158</v>
      </c>
      <c r="E191" s="12" t="s">
        <v>15</v>
      </c>
      <c r="F191" s="12">
        <v>631</v>
      </c>
      <c r="G191" s="12" t="s">
        <v>19</v>
      </c>
      <c r="H191" s="12" t="s">
        <v>17</v>
      </c>
      <c r="I191" s="12" t="s">
        <v>18</v>
      </c>
      <c r="J191" s="12">
        <v>11.65</v>
      </c>
      <c r="K191" s="12">
        <v>1.44</v>
      </c>
      <c r="L191" s="12">
        <v>0.19</v>
      </c>
      <c r="M191" s="12">
        <v>0.25</v>
      </c>
      <c r="N191" s="12">
        <v>1.02</v>
      </c>
      <c r="O191" s="12">
        <v>4</v>
      </c>
      <c r="P191" s="13">
        <v>3.22</v>
      </c>
      <c r="Q191" s="13">
        <v>2.64</v>
      </c>
      <c r="R191" s="13">
        <v>5.12</v>
      </c>
      <c r="S191" s="13">
        <v>1.81</v>
      </c>
      <c r="T191" s="13">
        <v>2.75</v>
      </c>
      <c r="U191" s="13">
        <v>0.33</v>
      </c>
      <c r="V191" s="13">
        <v>11.19</v>
      </c>
    </row>
    <row r="192" spans="1:22" x14ac:dyDescent="0.2">
      <c r="A192" s="8" t="s">
        <v>147</v>
      </c>
      <c r="B192" s="9" t="s">
        <v>337</v>
      </c>
      <c r="C192" s="9" t="s">
        <v>338</v>
      </c>
      <c r="D192" s="9" t="s">
        <v>158</v>
      </c>
      <c r="E192" s="9" t="s">
        <v>15</v>
      </c>
      <c r="F192" s="9">
        <v>606</v>
      </c>
      <c r="G192" s="9" t="s">
        <v>16</v>
      </c>
      <c r="H192" s="9" t="s">
        <v>17</v>
      </c>
      <c r="I192" s="9" t="s">
        <v>18</v>
      </c>
      <c r="J192" s="9">
        <v>0.83</v>
      </c>
      <c r="K192" s="9">
        <v>1.82</v>
      </c>
      <c r="L192" s="9">
        <v>2.2599999999999998</v>
      </c>
      <c r="M192" s="9">
        <v>1.84</v>
      </c>
      <c r="N192" s="9">
        <v>3.26</v>
      </c>
      <c r="O192" s="9">
        <v>3.91</v>
      </c>
      <c r="P192" s="10">
        <v>4.3099999999999996</v>
      </c>
      <c r="Q192" s="10">
        <v>4.88</v>
      </c>
      <c r="R192" s="10">
        <v>3.7</v>
      </c>
      <c r="S192" s="10">
        <v>3.51</v>
      </c>
      <c r="T192" s="10">
        <v>1.68</v>
      </c>
      <c r="U192" s="10">
        <v>3.15</v>
      </c>
      <c r="V192" s="10">
        <v>4.72</v>
      </c>
    </row>
    <row r="193" spans="1:22" x14ac:dyDescent="0.2">
      <c r="A193" s="11" t="s">
        <v>147</v>
      </c>
      <c r="B193" s="12" t="s">
        <v>337</v>
      </c>
      <c r="C193" s="12" t="s">
        <v>338</v>
      </c>
      <c r="D193" s="12" t="s">
        <v>158</v>
      </c>
      <c r="E193" s="12" t="s">
        <v>15</v>
      </c>
      <c r="F193" s="12">
        <v>631</v>
      </c>
      <c r="G193" s="12" t="s">
        <v>19</v>
      </c>
      <c r="H193" s="12" t="s">
        <v>17</v>
      </c>
      <c r="I193" s="12" t="s">
        <v>18</v>
      </c>
      <c r="J193" s="12">
        <v>19.21</v>
      </c>
      <c r="K193" s="12">
        <v>24.3</v>
      </c>
      <c r="L193" s="12">
        <v>22.55</v>
      </c>
      <c r="M193" s="12">
        <v>19.72</v>
      </c>
      <c r="N193" s="12">
        <v>25.18</v>
      </c>
      <c r="O193" s="12">
        <v>33.5</v>
      </c>
      <c r="P193" s="13">
        <v>34.19</v>
      </c>
      <c r="Q193" s="13">
        <v>34.880000000000003</v>
      </c>
      <c r="R193" s="13">
        <v>37.979999999999997</v>
      </c>
      <c r="S193" s="13">
        <v>39.950000000000003</v>
      </c>
      <c r="T193" s="13">
        <v>36.5</v>
      </c>
      <c r="U193" s="13">
        <v>28.88</v>
      </c>
      <c r="V193" s="13">
        <v>25.95</v>
      </c>
    </row>
    <row r="194" spans="1:22" x14ac:dyDescent="0.2">
      <c r="A194" s="8" t="s">
        <v>147</v>
      </c>
      <c r="B194" s="9" t="s">
        <v>339</v>
      </c>
      <c r="C194" s="9" t="s">
        <v>30</v>
      </c>
      <c r="D194" s="9" t="s">
        <v>158</v>
      </c>
      <c r="E194" s="9" t="s">
        <v>15</v>
      </c>
      <c r="F194" s="9">
        <v>606</v>
      </c>
      <c r="G194" s="9" t="s">
        <v>16</v>
      </c>
      <c r="H194" s="9" t="s">
        <v>17</v>
      </c>
      <c r="I194" s="9" t="s">
        <v>18</v>
      </c>
      <c r="J194" s="9">
        <v>2.71</v>
      </c>
      <c r="K194" s="9">
        <v>1.21</v>
      </c>
      <c r="L194" s="9">
        <v>3.52</v>
      </c>
      <c r="M194" s="9">
        <v>2.5</v>
      </c>
      <c r="N194" s="9">
        <v>-1.89</v>
      </c>
      <c r="O194" s="9">
        <v>-1.78</v>
      </c>
      <c r="P194" s="10">
        <v>-2.71</v>
      </c>
      <c r="Q194" s="10">
        <v>-1.82</v>
      </c>
      <c r="R194" s="10">
        <v>-0.47</v>
      </c>
      <c r="S194" s="10">
        <v>0.35</v>
      </c>
      <c r="T194" s="10">
        <v>-13.63</v>
      </c>
      <c r="U194" s="10">
        <v>0.1</v>
      </c>
      <c r="V194" s="10">
        <v>9</v>
      </c>
    </row>
    <row r="195" spans="1:22" x14ac:dyDescent="0.2">
      <c r="A195" s="11" t="s">
        <v>147</v>
      </c>
      <c r="B195" s="12" t="s">
        <v>339</v>
      </c>
      <c r="C195" s="12" t="s">
        <v>30</v>
      </c>
      <c r="D195" s="12" t="s">
        <v>158</v>
      </c>
      <c r="E195" s="12" t="s">
        <v>15</v>
      </c>
      <c r="F195" s="12">
        <v>631</v>
      </c>
      <c r="G195" s="12" t="s">
        <v>19</v>
      </c>
      <c r="H195" s="12" t="s">
        <v>17</v>
      </c>
      <c r="I195" s="12" t="s">
        <v>18</v>
      </c>
      <c r="J195" s="12">
        <v>6.39</v>
      </c>
      <c r="K195" s="12">
        <v>10.87</v>
      </c>
      <c r="L195" s="12">
        <v>12.93</v>
      </c>
      <c r="M195" s="12">
        <v>20.51</v>
      </c>
      <c r="N195" s="12">
        <v>22.53</v>
      </c>
      <c r="O195" s="12">
        <v>23.51</v>
      </c>
      <c r="P195" s="13">
        <v>25.88</v>
      </c>
      <c r="Q195" s="13">
        <v>26.51</v>
      </c>
      <c r="R195" s="13">
        <v>27.06</v>
      </c>
      <c r="S195" s="13">
        <v>19.68</v>
      </c>
      <c r="T195" s="13">
        <v>82.67</v>
      </c>
      <c r="U195" s="13">
        <v>18.579999999999998</v>
      </c>
      <c r="V195" s="13">
        <v>8.77</v>
      </c>
    </row>
    <row r="196" spans="1:22" x14ac:dyDescent="0.2">
      <c r="A196" s="8" t="s">
        <v>147</v>
      </c>
      <c r="B196" s="9" t="s">
        <v>340</v>
      </c>
      <c r="C196" s="9" t="s">
        <v>341</v>
      </c>
      <c r="D196" s="9" t="s">
        <v>158</v>
      </c>
      <c r="E196" s="9" t="s">
        <v>15</v>
      </c>
      <c r="F196" s="9">
        <v>606</v>
      </c>
      <c r="G196" s="9" t="s">
        <v>16</v>
      </c>
      <c r="H196" s="9" t="s">
        <v>17</v>
      </c>
      <c r="I196" s="9" t="s">
        <v>18</v>
      </c>
      <c r="J196" s="9">
        <v>2.5</v>
      </c>
      <c r="K196" s="9">
        <v>0.92</v>
      </c>
      <c r="L196" s="9">
        <v>2.2400000000000002</v>
      </c>
      <c r="M196" s="9">
        <v>1.65</v>
      </c>
      <c r="N196" s="9">
        <v>-4.6500000000000004</v>
      </c>
      <c r="O196" s="9">
        <v>-3.9</v>
      </c>
      <c r="P196" s="10">
        <v>-6.51</v>
      </c>
      <c r="Q196" s="10">
        <v>-4.99</v>
      </c>
      <c r="R196" s="10">
        <v>-3.85</v>
      </c>
      <c r="S196" s="10">
        <v>-1.86</v>
      </c>
      <c r="T196" s="10">
        <v>-16.72</v>
      </c>
      <c r="U196" s="10">
        <v>0.08</v>
      </c>
      <c r="V196" s="10">
        <v>8.18</v>
      </c>
    </row>
    <row r="197" spans="1:22" x14ac:dyDescent="0.2">
      <c r="A197" s="11" t="s">
        <v>147</v>
      </c>
      <c r="B197" s="12" t="s">
        <v>340</v>
      </c>
      <c r="C197" s="12" t="s">
        <v>341</v>
      </c>
      <c r="D197" s="12" t="s">
        <v>158</v>
      </c>
      <c r="E197" s="12" t="s">
        <v>15</v>
      </c>
      <c r="F197" s="12">
        <v>631</v>
      </c>
      <c r="G197" s="12" t="s">
        <v>19</v>
      </c>
      <c r="H197" s="12" t="s">
        <v>17</v>
      </c>
      <c r="I197" s="12" t="s">
        <v>18</v>
      </c>
      <c r="J197" s="12">
        <v>4.6500000000000004</v>
      </c>
      <c r="K197" s="12">
        <v>10.73</v>
      </c>
      <c r="L197" s="12">
        <v>12.9</v>
      </c>
      <c r="M197" s="12">
        <v>13.37</v>
      </c>
      <c r="N197" s="12">
        <v>25.3</v>
      </c>
      <c r="O197" s="12">
        <v>23.6</v>
      </c>
      <c r="P197" s="13">
        <v>27.47</v>
      </c>
      <c r="Q197" s="13">
        <v>38.479999999999997</v>
      </c>
      <c r="R197" s="13">
        <v>22.44</v>
      </c>
      <c r="S197" s="13">
        <v>16.059999999999999</v>
      </c>
      <c r="T197" s="13"/>
      <c r="U197" s="13">
        <v>7.2</v>
      </c>
      <c r="V197" s="13">
        <v>3.72</v>
      </c>
    </row>
    <row r="198" spans="1:22" x14ac:dyDescent="0.2">
      <c r="A198" s="8" t="s">
        <v>147</v>
      </c>
      <c r="B198" s="9" t="s">
        <v>342</v>
      </c>
      <c r="C198" s="9" t="s">
        <v>343</v>
      </c>
      <c r="D198" s="9" t="s">
        <v>158</v>
      </c>
      <c r="E198" s="9" t="s">
        <v>15</v>
      </c>
      <c r="F198" s="9">
        <v>606</v>
      </c>
      <c r="G198" s="9" t="s">
        <v>16</v>
      </c>
      <c r="H198" s="9" t="s">
        <v>17</v>
      </c>
      <c r="I198" s="9" t="s">
        <v>18</v>
      </c>
      <c r="J198" s="9">
        <v>3.56</v>
      </c>
      <c r="K198" s="9">
        <v>2.31</v>
      </c>
      <c r="L198" s="9">
        <v>6.84</v>
      </c>
      <c r="M198" s="9">
        <v>4.6399999999999997</v>
      </c>
      <c r="N198" s="9">
        <v>2.5099999999999998</v>
      </c>
      <c r="O198" s="9">
        <v>1.65</v>
      </c>
      <c r="P198" s="10">
        <v>3.19</v>
      </c>
      <c r="Q198" s="10">
        <v>2.67</v>
      </c>
      <c r="R198" s="10">
        <v>4.26</v>
      </c>
      <c r="S198" s="10">
        <v>3.46</v>
      </c>
      <c r="T198" s="10">
        <v>-9.0399999999999991</v>
      </c>
      <c r="U198" s="10">
        <v>0.14000000000000001</v>
      </c>
      <c r="V198" s="10">
        <v>10.199999999999999</v>
      </c>
    </row>
    <row r="199" spans="1:22" x14ac:dyDescent="0.2">
      <c r="A199" s="11" t="s">
        <v>147</v>
      </c>
      <c r="B199" s="12" t="s">
        <v>342</v>
      </c>
      <c r="C199" s="12" t="s">
        <v>343</v>
      </c>
      <c r="D199" s="12" t="s">
        <v>158</v>
      </c>
      <c r="E199" s="12" t="s">
        <v>15</v>
      </c>
      <c r="F199" s="12">
        <v>631</v>
      </c>
      <c r="G199" s="12" t="s">
        <v>19</v>
      </c>
      <c r="H199" s="12" t="s">
        <v>17</v>
      </c>
      <c r="I199" s="12" t="s">
        <v>18</v>
      </c>
      <c r="J199" s="12">
        <v>8.93</v>
      </c>
      <c r="K199" s="12">
        <v>10.98</v>
      </c>
      <c r="L199" s="12">
        <v>12.95</v>
      </c>
      <c r="M199" s="12">
        <v>26.57</v>
      </c>
      <c r="N199" s="12">
        <v>21.73</v>
      </c>
      <c r="O199" s="12">
        <v>23.48</v>
      </c>
      <c r="P199" s="13">
        <v>25.46</v>
      </c>
      <c r="Q199" s="13">
        <v>24.54</v>
      </c>
      <c r="R199" s="13">
        <v>28.1</v>
      </c>
      <c r="S199" s="13">
        <v>20.7</v>
      </c>
      <c r="T199" s="13">
        <v>54.98</v>
      </c>
      <c r="U199" s="13">
        <v>36.56</v>
      </c>
      <c r="V199" s="13">
        <v>14.6</v>
      </c>
    </row>
    <row r="200" spans="1:22" x14ac:dyDescent="0.2">
      <c r="A200" s="8" t="s">
        <v>147</v>
      </c>
      <c r="B200" s="9" t="s">
        <v>344</v>
      </c>
      <c r="C200" s="9" t="s">
        <v>31</v>
      </c>
      <c r="D200" s="9" t="s">
        <v>158</v>
      </c>
      <c r="E200" s="9" t="s">
        <v>15</v>
      </c>
      <c r="F200" s="9">
        <v>606</v>
      </c>
      <c r="G200" s="9" t="s">
        <v>16</v>
      </c>
      <c r="H200" s="9" t="s">
        <v>17</v>
      </c>
      <c r="I200" s="9" t="s">
        <v>18</v>
      </c>
      <c r="J200" s="9">
        <v>10.66</v>
      </c>
      <c r="K200" s="9">
        <v>9.81</v>
      </c>
      <c r="L200" s="9">
        <v>7.44</v>
      </c>
      <c r="M200" s="9">
        <v>6.37</v>
      </c>
      <c r="N200" s="9">
        <v>4.99</v>
      </c>
      <c r="O200" s="9">
        <v>12.35</v>
      </c>
      <c r="P200" s="10">
        <v>6.48</v>
      </c>
      <c r="Q200" s="10">
        <v>6.41</v>
      </c>
      <c r="R200" s="10">
        <v>5.17</v>
      </c>
      <c r="S200" s="10">
        <v>5.62</v>
      </c>
      <c r="T200" s="10">
        <v>5.22</v>
      </c>
      <c r="U200" s="10">
        <v>11.38</v>
      </c>
      <c r="V200" s="10">
        <v>2.76</v>
      </c>
    </row>
    <row r="201" spans="1:22" x14ac:dyDescent="0.2">
      <c r="A201" s="11" t="s">
        <v>147</v>
      </c>
      <c r="B201" s="12" t="s">
        <v>344</v>
      </c>
      <c r="C201" s="12" t="s">
        <v>31</v>
      </c>
      <c r="D201" s="12" t="s">
        <v>158</v>
      </c>
      <c r="E201" s="12" t="s">
        <v>15</v>
      </c>
      <c r="F201" s="12">
        <v>631</v>
      </c>
      <c r="G201" s="12" t="s">
        <v>19</v>
      </c>
      <c r="H201" s="12" t="s">
        <v>17</v>
      </c>
      <c r="I201" s="12" t="s">
        <v>18</v>
      </c>
      <c r="J201" s="12">
        <v>24.41</v>
      </c>
      <c r="K201" s="12">
        <v>21.57</v>
      </c>
      <c r="L201" s="12">
        <v>28.87</v>
      </c>
      <c r="M201" s="12">
        <v>26.54</v>
      </c>
      <c r="N201" s="12">
        <v>37.94</v>
      </c>
      <c r="O201" s="12">
        <v>19.649999999999999</v>
      </c>
      <c r="P201" s="13">
        <v>25.46</v>
      </c>
      <c r="Q201" s="13">
        <v>27.68</v>
      </c>
      <c r="R201" s="13">
        <v>31.72</v>
      </c>
      <c r="S201" s="13">
        <v>28.81</v>
      </c>
      <c r="T201" s="13">
        <v>35.24</v>
      </c>
      <c r="U201" s="13">
        <v>32.44</v>
      </c>
      <c r="V201" s="13">
        <v>32.03</v>
      </c>
    </row>
    <row r="202" spans="1:22" x14ac:dyDescent="0.2">
      <c r="A202" s="8" t="s">
        <v>147</v>
      </c>
      <c r="B202" s="9" t="s">
        <v>345</v>
      </c>
      <c r="C202" s="9" t="s">
        <v>346</v>
      </c>
      <c r="D202" s="9" t="s">
        <v>158</v>
      </c>
      <c r="E202" s="9" t="s">
        <v>15</v>
      </c>
      <c r="F202" s="9">
        <v>606</v>
      </c>
      <c r="G202" s="9" t="s">
        <v>16</v>
      </c>
      <c r="H202" s="9" t="s">
        <v>17</v>
      </c>
      <c r="I202" s="9" t="s">
        <v>18</v>
      </c>
      <c r="J202" s="9">
        <v>9.9700000000000006</v>
      </c>
      <c r="K202" s="9">
        <v>9.64</v>
      </c>
      <c r="L202" s="9">
        <v>9.11</v>
      </c>
      <c r="M202" s="9">
        <v>7.12</v>
      </c>
      <c r="N202" s="9">
        <v>8.67</v>
      </c>
      <c r="O202" s="9">
        <v>8.27</v>
      </c>
      <c r="P202" s="10">
        <v>6.33</v>
      </c>
      <c r="Q202" s="10">
        <v>5.93</v>
      </c>
      <c r="R202" s="10">
        <v>6.22</v>
      </c>
      <c r="S202" s="10">
        <v>6.88</v>
      </c>
      <c r="T202" s="10">
        <v>7.29</v>
      </c>
      <c r="U202" s="10">
        <v>13.29</v>
      </c>
      <c r="V202" s="10">
        <v>-0.37</v>
      </c>
    </row>
    <row r="203" spans="1:22" x14ac:dyDescent="0.2">
      <c r="A203" s="11" t="s">
        <v>147</v>
      </c>
      <c r="B203" s="12" t="s">
        <v>345</v>
      </c>
      <c r="C203" s="12" t="s">
        <v>346</v>
      </c>
      <c r="D203" s="12" t="s">
        <v>158</v>
      </c>
      <c r="E203" s="12" t="s">
        <v>15</v>
      </c>
      <c r="F203" s="12">
        <v>631</v>
      </c>
      <c r="G203" s="12" t="s">
        <v>19</v>
      </c>
      <c r="H203" s="12" t="s">
        <v>17</v>
      </c>
      <c r="I203" s="12" t="s">
        <v>18</v>
      </c>
      <c r="J203" s="12">
        <v>16</v>
      </c>
      <c r="K203" s="12">
        <v>10.92</v>
      </c>
      <c r="L203" s="12">
        <v>25.05</v>
      </c>
      <c r="M203" s="12">
        <v>25.55</v>
      </c>
      <c r="N203" s="12">
        <v>35.11</v>
      </c>
      <c r="O203" s="12">
        <v>34.57</v>
      </c>
      <c r="P203" s="13">
        <v>17.38</v>
      </c>
      <c r="Q203" s="13">
        <v>23.76</v>
      </c>
      <c r="R203" s="13">
        <v>24.88</v>
      </c>
      <c r="S203" s="13">
        <v>24.05</v>
      </c>
      <c r="T203" s="13">
        <v>33.58</v>
      </c>
      <c r="U203" s="13">
        <v>45.28</v>
      </c>
      <c r="V203" s="13">
        <v>29.38</v>
      </c>
    </row>
    <row r="204" spans="1:22" x14ac:dyDescent="0.2">
      <c r="A204" s="8" t="s">
        <v>147</v>
      </c>
      <c r="B204" s="9" t="s">
        <v>347</v>
      </c>
      <c r="C204" s="9" t="s">
        <v>348</v>
      </c>
      <c r="D204" s="9" t="s">
        <v>158</v>
      </c>
      <c r="E204" s="9" t="s">
        <v>15</v>
      </c>
      <c r="F204" s="9">
        <v>606</v>
      </c>
      <c r="G204" s="9" t="s">
        <v>16</v>
      </c>
      <c r="H204" s="9" t="s">
        <v>17</v>
      </c>
      <c r="I204" s="9" t="s">
        <v>18</v>
      </c>
      <c r="J204" s="9">
        <v>8.52</v>
      </c>
      <c r="K204" s="9">
        <v>6.11</v>
      </c>
      <c r="L204" s="9">
        <v>4.8600000000000003</v>
      </c>
      <c r="M204" s="9">
        <v>4.6900000000000004</v>
      </c>
      <c r="N204" s="9">
        <v>5.92</v>
      </c>
      <c r="O204" s="9">
        <v>8.69</v>
      </c>
      <c r="P204" s="10">
        <v>6.39</v>
      </c>
      <c r="Q204" s="10">
        <v>6.46</v>
      </c>
      <c r="R204" s="10">
        <v>6.52</v>
      </c>
      <c r="S204" s="10">
        <v>6.41</v>
      </c>
      <c r="T204" s="10">
        <v>6.71</v>
      </c>
      <c r="U204" s="10">
        <v>8.5</v>
      </c>
      <c r="V204" s="10">
        <v>5.47</v>
      </c>
    </row>
    <row r="205" spans="1:22" x14ac:dyDescent="0.2">
      <c r="A205" s="11" t="s">
        <v>147</v>
      </c>
      <c r="B205" s="12" t="s">
        <v>347</v>
      </c>
      <c r="C205" s="12" t="s">
        <v>348</v>
      </c>
      <c r="D205" s="12" t="s">
        <v>158</v>
      </c>
      <c r="E205" s="12" t="s">
        <v>15</v>
      </c>
      <c r="F205" s="12">
        <v>631</v>
      </c>
      <c r="G205" s="12" t="s">
        <v>19</v>
      </c>
      <c r="H205" s="12" t="s">
        <v>17</v>
      </c>
      <c r="I205" s="12" t="s">
        <v>18</v>
      </c>
      <c r="J205" s="12">
        <v>16.39</v>
      </c>
      <c r="K205" s="12">
        <v>18.23</v>
      </c>
      <c r="L205" s="12">
        <v>15.68</v>
      </c>
      <c r="M205" s="12">
        <v>26.51</v>
      </c>
      <c r="N205" s="12">
        <v>24.27</v>
      </c>
      <c r="O205" s="12">
        <v>17.100000000000001</v>
      </c>
      <c r="P205" s="13">
        <v>23.45</v>
      </c>
      <c r="Q205" s="13">
        <v>29.4</v>
      </c>
      <c r="R205" s="13">
        <v>29.48</v>
      </c>
      <c r="S205" s="13">
        <v>35.19</v>
      </c>
      <c r="T205" s="13">
        <v>22.78</v>
      </c>
      <c r="U205" s="13">
        <v>13.46</v>
      </c>
      <c r="V205" s="13">
        <v>15.46</v>
      </c>
    </row>
    <row r="206" spans="1:22" x14ac:dyDescent="0.2">
      <c r="A206" s="8" t="s">
        <v>147</v>
      </c>
      <c r="B206" s="9" t="s">
        <v>349</v>
      </c>
      <c r="C206" s="9" t="s">
        <v>350</v>
      </c>
      <c r="D206" s="9" t="s">
        <v>158</v>
      </c>
      <c r="E206" s="9" t="s">
        <v>15</v>
      </c>
      <c r="F206" s="9">
        <v>606</v>
      </c>
      <c r="G206" s="9" t="s">
        <v>16</v>
      </c>
      <c r="H206" s="9" t="s">
        <v>17</v>
      </c>
      <c r="I206" s="9" t="s">
        <v>18</v>
      </c>
      <c r="J206" s="9">
        <v>10.83</v>
      </c>
      <c r="K206" s="9">
        <v>11.7</v>
      </c>
      <c r="L206" s="9">
        <v>11.13</v>
      </c>
      <c r="M206" s="9">
        <v>8.42</v>
      </c>
      <c r="N206" s="9">
        <v>9.86</v>
      </c>
      <c r="O206" s="9">
        <v>8.1199999999999992</v>
      </c>
      <c r="P206" s="10">
        <v>6.32</v>
      </c>
      <c r="Q206" s="10">
        <v>5.77</v>
      </c>
      <c r="R206" s="10">
        <v>6.14</v>
      </c>
      <c r="S206" s="10">
        <v>7.01</v>
      </c>
      <c r="T206" s="10">
        <v>7.41</v>
      </c>
      <c r="U206" s="10">
        <v>14.09</v>
      </c>
      <c r="V206" s="10">
        <v>-1.44</v>
      </c>
    </row>
    <row r="207" spans="1:22" x14ac:dyDescent="0.2">
      <c r="A207" s="11" t="s">
        <v>147</v>
      </c>
      <c r="B207" s="12" t="s">
        <v>349</v>
      </c>
      <c r="C207" s="12" t="s">
        <v>350</v>
      </c>
      <c r="D207" s="12" t="s">
        <v>158</v>
      </c>
      <c r="E207" s="12" t="s">
        <v>15</v>
      </c>
      <c r="F207" s="12">
        <v>631</v>
      </c>
      <c r="G207" s="12" t="s">
        <v>19</v>
      </c>
      <c r="H207" s="12" t="s">
        <v>17</v>
      </c>
      <c r="I207" s="12" t="s">
        <v>18</v>
      </c>
      <c r="J207" s="12">
        <v>15.86</v>
      </c>
      <c r="K207" s="12">
        <v>9.09</v>
      </c>
      <c r="L207" s="12">
        <v>27.09</v>
      </c>
      <c r="M207" s="12">
        <v>25.35</v>
      </c>
      <c r="N207" s="12">
        <v>37.04</v>
      </c>
      <c r="O207" s="12">
        <v>38.31</v>
      </c>
      <c r="P207" s="13">
        <v>16.23</v>
      </c>
      <c r="Q207" s="13">
        <v>22.82</v>
      </c>
      <c r="R207" s="13">
        <v>24.11</v>
      </c>
      <c r="S207" s="13">
        <v>22.64</v>
      </c>
      <c r="T207" s="13">
        <v>34.89</v>
      </c>
      <c r="U207" s="13">
        <v>47.56</v>
      </c>
      <c r="V207" s="13">
        <v>31.19</v>
      </c>
    </row>
    <row r="208" spans="1:22" x14ac:dyDescent="0.2">
      <c r="A208" s="8" t="s">
        <v>147</v>
      </c>
      <c r="B208" s="9" t="s">
        <v>351</v>
      </c>
      <c r="C208" s="9" t="s">
        <v>352</v>
      </c>
      <c r="D208" s="9" t="s">
        <v>158</v>
      </c>
      <c r="E208" s="9" t="s">
        <v>15</v>
      </c>
      <c r="F208" s="9">
        <v>606</v>
      </c>
      <c r="G208" s="9" t="s">
        <v>16</v>
      </c>
      <c r="H208" s="9" t="s">
        <v>17</v>
      </c>
      <c r="I208" s="9" t="s">
        <v>18</v>
      </c>
      <c r="J208" s="9">
        <v>-9.3800000000000008</v>
      </c>
      <c r="K208" s="9">
        <v>-1.89</v>
      </c>
      <c r="L208" s="9">
        <v>1.2</v>
      </c>
      <c r="M208" s="9">
        <v>0.32</v>
      </c>
      <c r="N208" s="9">
        <v>3.7</v>
      </c>
      <c r="O208" s="9">
        <v>3.48</v>
      </c>
      <c r="P208" s="10">
        <v>2.59</v>
      </c>
      <c r="Q208" s="10">
        <v>-0.21</v>
      </c>
      <c r="R208" s="10">
        <v>-12.41</v>
      </c>
      <c r="S208" s="10">
        <v>0.08</v>
      </c>
      <c r="T208" s="10">
        <v>-9.9700000000000006</v>
      </c>
      <c r="U208" s="10">
        <v>-0.33</v>
      </c>
      <c r="V208" s="10">
        <v>-2.5</v>
      </c>
    </row>
    <row r="209" spans="1:22" x14ac:dyDescent="0.2">
      <c r="A209" s="11" t="s">
        <v>147</v>
      </c>
      <c r="B209" s="12" t="s">
        <v>351</v>
      </c>
      <c r="C209" s="12" t="s">
        <v>352</v>
      </c>
      <c r="D209" s="12" t="s">
        <v>158</v>
      </c>
      <c r="E209" s="12" t="s">
        <v>15</v>
      </c>
      <c r="F209" s="12">
        <v>631</v>
      </c>
      <c r="G209" s="12" t="s">
        <v>19</v>
      </c>
      <c r="H209" s="12" t="s">
        <v>17</v>
      </c>
      <c r="I209" s="12" t="s">
        <v>18</v>
      </c>
      <c r="J209" s="12">
        <v>16.66</v>
      </c>
      <c r="K209" s="12">
        <v>17.760000000000002</v>
      </c>
      <c r="L209" s="12">
        <v>13.79</v>
      </c>
      <c r="M209" s="12">
        <v>10.14</v>
      </c>
      <c r="N209" s="12">
        <v>17.899999999999999</v>
      </c>
      <c r="O209" s="12">
        <v>16.14</v>
      </c>
      <c r="P209" s="13">
        <v>21.99</v>
      </c>
      <c r="Q209" s="13">
        <v>21.44</v>
      </c>
      <c r="R209" s="13">
        <v>73.66</v>
      </c>
      <c r="S209" s="13">
        <v>14.96</v>
      </c>
      <c r="T209" s="13">
        <v>15.45</v>
      </c>
      <c r="U209" s="13">
        <v>15.85</v>
      </c>
      <c r="V209" s="13">
        <v>6.86</v>
      </c>
    </row>
    <row r="210" spans="1:22" x14ac:dyDescent="0.2">
      <c r="A210" s="8" t="s">
        <v>147</v>
      </c>
      <c r="B210" s="9" t="s">
        <v>353</v>
      </c>
      <c r="C210" s="9" t="s">
        <v>354</v>
      </c>
      <c r="D210" s="9" t="s">
        <v>158</v>
      </c>
      <c r="E210" s="9" t="s">
        <v>15</v>
      </c>
      <c r="F210" s="9">
        <v>606</v>
      </c>
      <c r="G210" s="9" t="s">
        <v>16</v>
      </c>
      <c r="H210" s="9" t="s">
        <v>17</v>
      </c>
      <c r="I210" s="9" t="s">
        <v>18</v>
      </c>
      <c r="J210" s="9">
        <v>8.27</v>
      </c>
      <c r="K210" s="9">
        <v>6.89</v>
      </c>
      <c r="L210" s="9">
        <v>4.08</v>
      </c>
      <c r="M210" s="9">
        <v>3.16</v>
      </c>
      <c r="N210" s="9">
        <v>3.37</v>
      </c>
      <c r="O210" s="9">
        <v>4.51</v>
      </c>
      <c r="P210" s="10">
        <v>3.05</v>
      </c>
      <c r="Q210" s="10">
        <v>3.66</v>
      </c>
      <c r="R210" s="10">
        <v>0.56999999999999995</v>
      </c>
      <c r="S210" s="10">
        <v>1.84</v>
      </c>
      <c r="T210" s="10">
        <v>-3.79</v>
      </c>
      <c r="U210" s="10">
        <v>9.57</v>
      </c>
      <c r="V210" s="10">
        <v>0.63</v>
      </c>
    </row>
    <row r="211" spans="1:22" x14ac:dyDescent="0.2">
      <c r="A211" s="11" t="s">
        <v>147</v>
      </c>
      <c r="B211" s="12" t="s">
        <v>353</v>
      </c>
      <c r="C211" s="12" t="s">
        <v>354</v>
      </c>
      <c r="D211" s="12" t="s">
        <v>158</v>
      </c>
      <c r="E211" s="12" t="s">
        <v>15</v>
      </c>
      <c r="F211" s="12">
        <v>631</v>
      </c>
      <c r="G211" s="12" t="s">
        <v>19</v>
      </c>
      <c r="H211" s="12" t="s">
        <v>17</v>
      </c>
      <c r="I211" s="12" t="s">
        <v>18</v>
      </c>
      <c r="J211" s="12">
        <v>11.5</v>
      </c>
      <c r="K211" s="12">
        <v>13.21</v>
      </c>
      <c r="L211" s="12">
        <v>12.51</v>
      </c>
      <c r="M211" s="12">
        <v>28.66</v>
      </c>
      <c r="N211" s="12">
        <v>31.22</v>
      </c>
      <c r="O211" s="12">
        <v>23.51</v>
      </c>
      <c r="P211" s="13">
        <v>33.94</v>
      </c>
      <c r="Q211" s="13">
        <v>18.239999999999998</v>
      </c>
      <c r="R211" s="13">
        <v>77.09</v>
      </c>
      <c r="S211" s="13">
        <v>15.92</v>
      </c>
      <c r="T211" s="13"/>
      <c r="U211" s="13">
        <v>14.15</v>
      </c>
      <c r="V211" s="13">
        <v>46.57</v>
      </c>
    </row>
    <row r="212" spans="1:22" x14ac:dyDescent="0.2">
      <c r="A212" s="8" t="s">
        <v>147</v>
      </c>
      <c r="B212" s="9" t="s">
        <v>355</v>
      </c>
      <c r="C212" s="9" t="s">
        <v>356</v>
      </c>
      <c r="D212" s="9" t="s">
        <v>158</v>
      </c>
      <c r="E212" s="9" t="s">
        <v>15</v>
      </c>
      <c r="F212" s="9">
        <v>606</v>
      </c>
      <c r="G212" s="9" t="s">
        <v>16</v>
      </c>
      <c r="H212" s="9" t="s">
        <v>17</v>
      </c>
      <c r="I212" s="9" t="s">
        <v>18</v>
      </c>
      <c r="J212" s="9">
        <v>11.21</v>
      </c>
      <c r="K212" s="9">
        <v>10.33</v>
      </c>
      <c r="L212" s="9">
        <v>6</v>
      </c>
      <c r="M212" s="9">
        <v>2.92</v>
      </c>
      <c r="N212" s="9">
        <v>0.87</v>
      </c>
      <c r="O212" s="9">
        <v>7.14</v>
      </c>
      <c r="P212" s="10">
        <v>8.01</v>
      </c>
      <c r="Q212" s="10">
        <v>5.67</v>
      </c>
      <c r="R212" s="10">
        <v>4.62</v>
      </c>
      <c r="S212" s="10">
        <v>4.6399999999999997</v>
      </c>
      <c r="T212" s="10">
        <v>4.93</v>
      </c>
      <c r="U212" s="10">
        <v>7.58</v>
      </c>
      <c r="V212" s="10">
        <v>7.07</v>
      </c>
    </row>
    <row r="213" spans="1:22" x14ac:dyDescent="0.2">
      <c r="A213" s="11" t="s">
        <v>147</v>
      </c>
      <c r="B213" s="12" t="s">
        <v>355</v>
      </c>
      <c r="C213" s="12" t="s">
        <v>356</v>
      </c>
      <c r="D213" s="12" t="s">
        <v>158</v>
      </c>
      <c r="E213" s="12" t="s">
        <v>15</v>
      </c>
      <c r="F213" s="12">
        <v>631</v>
      </c>
      <c r="G213" s="12" t="s">
        <v>19</v>
      </c>
      <c r="H213" s="12" t="s">
        <v>17</v>
      </c>
      <c r="I213" s="12" t="s">
        <v>18</v>
      </c>
      <c r="J213" s="12">
        <v>42.73</v>
      </c>
      <c r="K213" s="12">
        <v>37.729999999999997</v>
      </c>
      <c r="L213" s="12">
        <v>58.48</v>
      </c>
      <c r="M213" s="12">
        <v>80.72</v>
      </c>
      <c r="N213" s="12">
        <v>257.02999999999997</v>
      </c>
      <c r="O213" s="12">
        <v>39.5</v>
      </c>
      <c r="P213" s="13">
        <v>38.71</v>
      </c>
      <c r="Q213" s="13">
        <v>54.76</v>
      </c>
      <c r="R213" s="13">
        <v>62.86</v>
      </c>
      <c r="S213" s="13">
        <v>61.87</v>
      </c>
      <c r="T213" s="13">
        <v>62.11</v>
      </c>
      <c r="U213" s="13">
        <v>44.8</v>
      </c>
      <c r="V213" s="13">
        <v>68.16</v>
      </c>
    </row>
    <row r="214" spans="1:22" x14ac:dyDescent="0.2">
      <c r="A214" s="8" t="s">
        <v>147</v>
      </c>
      <c r="B214" s="9" t="s">
        <v>357</v>
      </c>
      <c r="C214" s="9" t="s">
        <v>358</v>
      </c>
      <c r="D214" s="9" t="s">
        <v>158</v>
      </c>
      <c r="E214" s="9" t="s">
        <v>15</v>
      </c>
      <c r="F214" s="9">
        <v>606</v>
      </c>
      <c r="G214" s="9" t="s">
        <v>16</v>
      </c>
      <c r="H214" s="9" t="s">
        <v>17</v>
      </c>
      <c r="I214" s="9" t="s">
        <v>18</v>
      </c>
      <c r="J214" s="9">
        <v>12.84</v>
      </c>
      <c r="K214" s="9">
        <v>9.76</v>
      </c>
      <c r="L214" s="9">
        <v>10.18</v>
      </c>
      <c r="M214" s="9">
        <v>6.46</v>
      </c>
      <c r="N214" s="9">
        <v>7.32</v>
      </c>
      <c r="O214" s="9">
        <v>34.29</v>
      </c>
      <c r="P214" s="10">
        <v>5.34</v>
      </c>
      <c r="Q214" s="10">
        <v>6.04</v>
      </c>
      <c r="R214" s="10">
        <v>9.0500000000000007</v>
      </c>
      <c r="S214" s="10">
        <v>9.11</v>
      </c>
      <c r="T214" s="10">
        <v>9.59</v>
      </c>
      <c r="U214" s="10">
        <v>10.79</v>
      </c>
      <c r="V214" s="10">
        <v>2.6</v>
      </c>
    </row>
    <row r="215" spans="1:22" x14ac:dyDescent="0.2">
      <c r="A215" s="11" t="s">
        <v>147</v>
      </c>
      <c r="B215" s="12" t="s">
        <v>357</v>
      </c>
      <c r="C215" s="12" t="s">
        <v>358</v>
      </c>
      <c r="D215" s="12" t="s">
        <v>158</v>
      </c>
      <c r="E215" s="12" t="s">
        <v>15</v>
      </c>
      <c r="F215" s="12">
        <v>631</v>
      </c>
      <c r="G215" s="12" t="s">
        <v>19</v>
      </c>
      <c r="H215" s="12" t="s">
        <v>17</v>
      </c>
      <c r="I215" s="12" t="s">
        <v>18</v>
      </c>
      <c r="J215" s="12">
        <v>12.49</v>
      </c>
      <c r="K215" s="12">
        <v>13.82</v>
      </c>
      <c r="L215" s="12">
        <v>16.059999999999999</v>
      </c>
      <c r="M215" s="12">
        <v>21.74</v>
      </c>
      <c r="N215" s="12">
        <v>22.01</v>
      </c>
      <c r="O215" s="12">
        <v>5.2</v>
      </c>
      <c r="P215" s="13">
        <v>29.29</v>
      </c>
      <c r="Q215" s="13">
        <v>34.58</v>
      </c>
      <c r="R215" s="13">
        <v>24.86</v>
      </c>
      <c r="S215" s="13">
        <v>28.1</v>
      </c>
      <c r="T215" s="13">
        <v>30.66</v>
      </c>
      <c r="U215" s="13">
        <v>25.12</v>
      </c>
      <c r="V215" s="13">
        <v>48.72</v>
      </c>
    </row>
    <row r="216" spans="1:22" x14ac:dyDescent="0.2">
      <c r="A216" s="8" t="s">
        <v>147</v>
      </c>
      <c r="B216" s="9" t="s">
        <v>359</v>
      </c>
      <c r="C216" s="9" t="s">
        <v>360</v>
      </c>
      <c r="D216" s="9" t="s">
        <v>158</v>
      </c>
      <c r="E216" s="9" t="s">
        <v>15</v>
      </c>
      <c r="F216" s="9">
        <v>606</v>
      </c>
      <c r="G216" s="9" t="s">
        <v>16</v>
      </c>
      <c r="H216" s="9" t="s">
        <v>17</v>
      </c>
      <c r="I216" s="9" t="s">
        <v>18</v>
      </c>
      <c r="J216" s="9">
        <v>17.86</v>
      </c>
      <c r="K216" s="9">
        <v>17.02</v>
      </c>
      <c r="L216" s="9">
        <v>14.32</v>
      </c>
      <c r="M216" s="9">
        <v>33.020000000000003</v>
      </c>
      <c r="N216" s="9">
        <v>10.039999999999999</v>
      </c>
      <c r="O216" s="9">
        <v>9.08</v>
      </c>
      <c r="P216" s="10">
        <v>10.26</v>
      </c>
      <c r="Q216" s="10">
        <v>16.559999999999999</v>
      </c>
      <c r="R216" s="10">
        <v>7.36</v>
      </c>
      <c r="S216" s="10">
        <v>4.43</v>
      </c>
      <c r="T216" s="10">
        <v>6.1</v>
      </c>
      <c r="U216" s="10">
        <v>18.649999999999999</v>
      </c>
      <c r="V216" s="10">
        <v>7.86</v>
      </c>
    </row>
    <row r="217" spans="1:22" x14ac:dyDescent="0.2">
      <c r="A217" s="11" t="s">
        <v>147</v>
      </c>
      <c r="B217" s="12" t="s">
        <v>359</v>
      </c>
      <c r="C217" s="12" t="s">
        <v>360</v>
      </c>
      <c r="D217" s="12" t="s">
        <v>158</v>
      </c>
      <c r="E217" s="12" t="s">
        <v>15</v>
      </c>
      <c r="F217" s="12">
        <v>631</v>
      </c>
      <c r="G217" s="12" t="s">
        <v>19</v>
      </c>
      <c r="H217" s="12" t="s">
        <v>17</v>
      </c>
      <c r="I217" s="12" t="s">
        <v>18</v>
      </c>
      <c r="J217" s="12">
        <v>9.33</v>
      </c>
      <c r="K217" s="12">
        <v>14.6</v>
      </c>
      <c r="L217" s="12">
        <v>11.86</v>
      </c>
      <c r="M217" s="12">
        <v>4.46</v>
      </c>
      <c r="N217" s="12">
        <v>10.29</v>
      </c>
      <c r="O217" s="12">
        <v>11.84</v>
      </c>
      <c r="P217" s="13">
        <v>14.41</v>
      </c>
      <c r="Q217" s="13">
        <v>8.9700000000000006</v>
      </c>
      <c r="R217" s="13">
        <v>16.059999999999999</v>
      </c>
      <c r="S217" s="13">
        <v>16.09</v>
      </c>
      <c r="T217" s="13">
        <v>19.39</v>
      </c>
      <c r="U217" s="13">
        <v>7.97</v>
      </c>
      <c r="V217" s="13">
        <v>11.09</v>
      </c>
    </row>
    <row r="218" spans="1:22" x14ac:dyDescent="0.2">
      <c r="A218" s="8" t="s">
        <v>147</v>
      </c>
      <c r="B218" s="9" t="s">
        <v>361</v>
      </c>
      <c r="C218" s="9" t="s">
        <v>32</v>
      </c>
      <c r="D218" s="9" t="s">
        <v>158</v>
      </c>
      <c r="E218" s="9" t="s">
        <v>15</v>
      </c>
      <c r="F218" s="9">
        <v>606</v>
      </c>
      <c r="G218" s="9" t="s">
        <v>16</v>
      </c>
      <c r="H218" s="9" t="s">
        <v>17</v>
      </c>
      <c r="I218" s="9" t="s">
        <v>18</v>
      </c>
      <c r="J218" s="9">
        <v>-9.01</v>
      </c>
      <c r="K218" s="9">
        <v>-10.62</v>
      </c>
      <c r="L218" s="9">
        <v>-7.19</v>
      </c>
      <c r="M218" s="9">
        <v>-5.0999999999999996</v>
      </c>
      <c r="N218" s="9">
        <v>0.5</v>
      </c>
      <c r="O218" s="9">
        <v>3.99</v>
      </c>
      <c r="P218" s="10">
        <v>8.4700000000000006</v>
      </c>
      <c r="Q218" s="10">
        <v>9.91</v>
      </c>
      <c r="R218" s="10">
        <v>5.45</v>
      </c>
      <c r="S218" s="10">
        <v>3.47</v>
      </c>
      <c r="T218" s="10">
        <v>5.13</v>
      </c>
      <c r="U218" s="10">
        <v>7.84</v>
      </c>
      <c r="V218" s="10">
        <v>3.65</v>
      </c>
    </row>
    <row r="219" spans="1:22" x14ac:dyDescent="0.2">
      <c r="A219" s="11" t="s">
        <v>147</v>
      </c>
      <c r="B219" s="12" t="s">
        <v>361</v>
      </c>
      <c r="C219" s="12" t="s">
        <v>32</v>
      </c>
      <c r="D219" s="12" t="s">
        <v>158</v>
      </c>
      <c r="E219" s="12" t="s">
        <v>15</v>
      </c>
      <c r="F219" s="12">
        <v>631</v>
      </c>
      <c r="G219" s="12" t="s">
        <v>19</v>
      </c>
      <c r="H219" s="12" t="s">
        <v>17</v>
      </c>
      <c r="I219" s="12" t="s">
        <v>18</v>
      </c>
      <c r="J219" s="12">
        <v>15.7</v>
      </c>
      <c r="K219" s="12">
        <v>16.34</v>
      </c>
      <c r="L219" s="12">
        <v>12.09</v>
      </c>
      <c r="M219" s="12">
        <v>19.559999999999999</v>
      </c>
      <c r="N219" s="12">
        <v>15.53</v>
      </c>
      <c r="O219" s="12">
        <v>10.15</v>
      </c>
      <c r="P219" s="13">
        <v>13.37</v>
      </c>
      <c r="Q219" s="13">
        <v>13.42</v>
      </c>
      <c r="R219" s="13">
        <v>22.71</v>
      </c>
      <c r="S219" s="13">
        <v>17.52</v>
      </c>
      <c r="T219" s="13">
        <v>21.63</v>
      </c>
      <c r="U219" s="13">
        <v>19.04</v>
      </c>
      <c r="V219" s="13">
        <v>19.82</v>
      </c>
    </row>
    <row r="220" spans="1:22" x14ac:dyDescent="0.2">
      <c r="A220" s="8" t="s">
        <v>147</v>
      </c>
      <c r="B220" s="9" t="s">
        <v>362</v>
      </c>
      <c r="C220" s="9" t="s">
        <v>33</v>
      </c>
      <c r="D220" s="9" t="s">
        <v>158</v>
      </c>
      <c r="E220" s="9" t="s">
        <v>15</v>
      </c>
      <c r="F220" s="9">
        <v>606</v>
      </c>
      <c r="G220" s="9" t="s">
        <v>16</v>
      </c>
      <c r="H220" s="9" t="s">
        <v>17</v>
      </c>
      <c r="I220" s="9" t="s">
        <v>18</v>
      </c>
      <c r="J220" s="9">
        <v>9.19</v>
      </c>
      <c r="K220" s="9">
        <v>9.34</v>
      </c>
      <c r="L220" s="9">
        <v>7.7</v>
      </c>
      <c r="M220" s="9">
        <v>5.5</v>
      </c>
      <c r="N220" s="9">
        <v>5.99</v>
      </c>
      <c r="O220" s="9">
        <v>6.11</v>
      </c>
      <c r="P220" s="10">
        <v>8.85</v>
      </c>
      <c r="Q220" s="10">
        <v>8.57</v>
      </c>
      <c r="R220" s="10">
        <v>5.7</v>
      </c>
      <c r="S220" s="10">
        <v>5.71</v>
      </c>
      <c r="T220" s="10">
        <v>7.04</v>
      </c>
      <c r="U220" s="10">
        <v>8.5500000000000007</v>
      </c>
      <c r="V220" s="10">
        <v>5.59</v>
      </c>
    </row>
    <row r="221" spans="1:22" x14ac:dyDescent="0.2">
      <c r="A221" s="11" t="s">
        <v>147</v>
      </c>
      <c r="B221" s="12" t="s">
        <v>362</v>
      </c>
      <c r="C221" s="12" t="s">
        <v>33</v>
      </c>
      <c r="D221" s="12" t="s">
        <v>158</v>
      </c>
      <c r="E221" s="12" t="s">
        <v>15</v>
      </c>
      <c r="F221" s="12">
        <v>631</v>
      </c>
      <c r="G221" s="12" t="s">
        <v>19</v>
      </c>
      <c r="H221" s="12" t="s">
        <v>17</v>
      </c>
      <c r="I221" s="12" t="s">
        <v>18</v>
      </c>
      <c r="J221" s="12">
        <v>19.399999999999999</v>
      </c>
      <c r="K221" s="12">
        <v>20.29</v>
      </c>
      <c r="L221" s="12">
        <v>16.59</v>
      </c>
      <c r="M221" s="12">
        <v>12.04</v>
      </c>
      <c r="N221" s="12">
        <v>23.93</v>
      </c>
      <c r="O221" s="12">
        <v>17.579999999999998</v>
      </c>
      <c r="P221" s="13">
        <v>19.52</v>
      </c>
      <c r="Q221" s="13">
        <v>21.07</v>
      </c>
      <c r="R221" s="13">
        <v>25.76</v>
      </c>
      <c r="S221" s="13">
        <v>22.38</v>
      </c>
      <c r="T221" s="13">
        <v>22.3</v>
      </c>
      <c r="U221" s="13">
        <v>18.8</v>
      </c>
      <c r="V221" s="13">
        <v>21.53</v>
      </c>
    </row>
    <row r="222" spans="1:22" x14ac:dyDescent="0.2">
      <c r="A222" s="8" t="s">
        <v>147</v>
      </c>
      <c r="B222" s="9" t="s">
        <v>363</v>
      </c>
      <c r="C222" s="9" t="s">
        <v>364</v>
      </c>
      <c r="D222" s="9" t="s">
        <v>158</v>
      </c>
      <c r="E222" s="9" t="s">
        <v>15</v>
      </c>
      <c r="F222" s="9">
        <v>606</v>
      </c>
      <c r="G222" s="9" t="s">
        <v>16</v>
      </c>
      <c r="H222" s="9" t="s">
        <v>17</v>
      </c>
      <c r="I222" s="9" t="s">
        <v>18</v>
      </c>
      <c r="J222" s="9">
        <v>1.51</v>
      </c>
      <c r="K222" s="9">
        <v>5.78</v>
      </c>
      <c r="L222" s="9">
        <v>2.19</v>
      </c>
      <c r="M222" s="9">
        <v>8.41</v>
      </c>
      <c r="N222" s="9">
        <v>2.64</v>
      </c>
      <c r="O222" s="9">
        <v>4.37</v>
      </c>
      <c r="P222" s="10">
        <v>5.28</v>
      </c>
      <c r="Q222" s="10">
        <v>6.54</v>
      </c>
      <c r="R222" s="10">
        <v>5.31</v>
      </c>
      <c r="S222" s="10">
        <v>3.48</v>
      </c>
      <c r="T222" s="10">
        <v>5.83</v>
      </c>
      <c r="U222" s="10">
        <v>7.75</v>
      </c>
      <c r="V222" s="10">
        <v>3.81</v>
      </c>
    </row>
    <row r="223" spans="1:22" x14ac:dyDescent="0.2">
      <c r="A223" s="11" t="s">
        <v>147</v>
      </c>
      <c r="B223" s="12" t="s">
        <v>363</v>
      </c>
      <c r="C223" s="12" t="s">
        <v>364</v>
      </c>
      <c r="D223" s="12" t="s">
        <v>158</v>
      </c>
      <c r="E223" s="12" t="s">
        <v>15</v>
      </c>
      <c r="F223" s="12">
        <v>631</v>
      </c>
      <c r="G223" s="12" t="s">
        <v>19</v>
      </c>
      <c r="H223" s="12" t="s">
        <v>17</v>
      </c>
      <c r="I223" s="12" t="s">
        <v>18</v>
      </c>
      <c r="J223" s="12">
        <v>17.59</v>
      </c>
      <c r="K223" s="12">
        <v>14.72</v>
      </c>
      <c r="L223" s="12">
        <v>12.87</v>
      </c>
      <c r="M223" s="12">
        <v>10.15</v>
      </c>
      <c r="N223" s="12">
        <v>26.6</v>
      </c>
      <c r="O223" s="12">
        <v>17.88</v>
      </c>
      <c r="P223" s="13">
        <v>20.9</v>
      </c>
      <c r="Q223" s="13">
        <v>20.87</v>
      </c>
      <c r="R223" s="13">
        <v>24.58</v>
      </c>
      <c r="S223" s="13">
        <v>22.38</v>
      </c>
      <c r="T223" s="13">
        <v>18.600000000000001</v>
      </c>
      <c r="U223" s="13">
        <v>20.41</v>
      </c>
      <c r="V223" s="13">
        <v>25</v>
      </c>
    </row>
    <row r="224" spans="1:22" x14ac:dyDescent="0.2">
      <c r="A224" s="8" t="s">
        <v>147</v>
      </c>
      <c r="B224" s="9" t="s">
        <v>365</v>
      </c>
      <c r="C224" s="9" t="s">
        <v>366</v>
      </c>
      <c r="D224" s="9" t="s">
        <v>158</v>
      </c>
      <c r="E224" s="9" t="s">
        <v>15</v>
      </c>
      <c r="F224" s="9">
        <v>606</v>
      </c>
      <c r="G224" s="9" t="s">
        <v>16</v>
      </c>
      <c r="H224" s="9" t="s">
        <v>17</v>
      </c>
      <c r="I224" s="9" t="s">
        <v>18</v>
      </c>
      <c r="J224" s="9">
        <v>19.96</v>
      </c>
      <c r="K224" s="9">
        <v>20.93</v>
      </c>
      <c r="L224" s="9">
        <v>13.29</v>
      </c>
      <c r="M224" s="9">
        <v>14.73</v>
      </c>
      <c r="N224" s="9">
        <v>15.9</v>
      </c>
      <c r="O224" s="9">
        <v>13.47</v>
      </c>
      <c r="P224" s="10">
        <v>17.96</v>
      </c>
      <c r="Q224" s="10">
        <v>14.86</v>
      </c>
      <c r="R224" s="10">
        <v>14.71</v>
      </c>
      <c r="S224" s="10">
        <v>13.87</v>
      </c>
      <c r="T224" s="10">
        <v>17.53</v>
      </c>
      <c r="U224" s="10">
        <v>17.53</v>
      </c>
      <c r="V224" s="10">
        <v>13.39</v>
      </c>
    </row>
    <row r="225" spans="1:22" x14ac:dyDescent="0.2">
      <c r="A225" s="11" t="s">
        <v>147</v>
      </c>
      <c r="B225" s="12" t="s">
        <v>365</v>
      </c>
      <c r="C225" s="12" t="s">
        <v>366</v>
      </c>
      <c r="D225" s="12" t="s">
        <v>158</v>
      </c>
      <c r="E225" s="12" t="s">
        <v>15</v>
      </c>
      <c r="F225" s="12">
        <v>631</v>
      </c>
      <c r="G225" s="12" t="s">
        <v>19</v>
      </c>
      <c r="H225" s="12" t="s">
        <v>17</v>
      </c>
      <c r="I225" s="12" t="s">
        <v>18</v>
      </c>
      <c r="J225" s="12">
        <v>30.67</v>
      </c>
      <c r="K225" s="12">
        <v>26.94</v>
      </c>
      <c r="L225" s="12">
        <v>34.43</v>
      </c>
      <c r="M225" s="12">
        <v>28.24</v>
      </c>
      <c r="N225" s="12">
        <v>33.97</v>
      </c>
      <c r="O225" s="12">
        <v>33.39</v>
      </c>
      <c r="P225" s="13">
        <v>29.01</v>
      </c>
      <c r="Q225" s="13">
        <v>35.909999999999997</v>
      </c>
      <c r="R225" s="13">
        <v>28.7</v>
      </c>
      <c r="S225" s="13">
        <v>28.6</v>
      </c>
      <c r="T225" s="13">
        <v>21.98</v>
      </c>
      <c r="U225" s="13">
        <v>23.47</v>
      </c>
      <c r="V225" s="13">
        <v>31.63</v>
      </c>
    </row>
    <row r="226" spans="1:22" x14ac:dyDescent="0.2">
      <c r="A226" s="8" t="s">
        <v>147</v>
      </c>
      <c r="B226" s="9" t="s">
        <v>367</v>
      </c>
      <c r="C226" s="9" t="s">
        <v>368</v>
      </c>
      <c r="D226" s="9" t="s">
        <v>158</v>
      </c>
      <c r="E226" s="9" t="s">
        <v>15</v>
      </c>
      <c r="F226" s="9">
        <v>606</v>
      </c>
      <c r="G226" s="9" t="s">
        <v>16</v>
      </c>
      <c r="H226" s="9" t="s">
        <v>17</v>
      </c>
      <c r="I226" s="9" t="s">
        <v>18</v>
      </c>
      <c r="J226" s="9">
        <v>11.84</v>
      </c>
      <c r="K226" s="9">
        <v>11.87</v>
      </c>
      <c r="L226" s="9">
        <v>9.39</v>
      </c>
      <c r="M226" s="9">
        <v>7.44</v>
      </c>
      <c r="N226" s="9">
        <v>5.38</v>
      </c>
      <c r="O226" s="9">
        <v>7.49</v>
      </c>
      <c r="P226" s="10">
        <v>8.66</v>
      </c>
      <c r="Q226" s="10">
        <v>7.6</v>
      </c>
      <c r="R226" s="10">
        <v>6.22</v>
      </c>
      <c r="S226" s="10">
        <v>8.06</v>
      </c>
      <c r="T226" s="10">
        <v>6.91</v>
      </c>
      <c r="U226" s="10">
        <v>13.19</v>
      </c>
      <c r="V226" s="10">
        <v>10.24</v>
      </c>
    </row>
    <row r="227" spans="1:22" x14ac:dyDescent="0.2">
      <c r="A227" s="11" t="s">
        <v>147</v>
      </c>
      <c r="B227" s="12" t="s">
        <v>367</v>
      </c>
      <c r="C227" s="12" t="s">
        <v>368</v>
      </c>
      <c r="D227" s="12" t="s">
        <v>158</v>
      </c>
      <c r="E227" s="12" t="s">
        <v>15</v>
      </c>
      <c r="F227" s="12">
        <v>631</v>
      </c>
      <c r="G227" s="12" t="s">
        <v>19</v>
      </c>
      <c r="H227" s="12" t="s">
        <v>17</v>
      </c>
      <c r="I227" s="12" t="s">
        <v>18</v>
      </c>
      <c r="J227" s="12">
        <v>22.39</v>
      </c>
      <c r="K227" s="12">
        <v>14.91</v>
      </c>
      <c r="L227" s="12">
        <v>8.68</v>
      </c>
      <c r="M227" s="12">
        <v>19.82</v>
      </c>
      <c r="N227" s="12">
        <v>12.5</v>
      </c>
      <c r="O227" s="12">
        <v>20.87</v>
      </c>
      <c r="P227" s="13">
        <v>20.18</v>
      </c>
      <c r="Q227" s="13">
        <v>23.52</v>
      </c>
      <c r="R227" s="13">
        <v>27.73</v>
      </c>
      <c r="S227" s="13">
        <v>26.91</v>
      </c>
      <c r="T227" s="13">
        <v>29.74</v>
      </c>
      <c r="U227" s="13">
        <v>21.89</v>
      </c>
      <c r="V227" s="13">
        <v>22.1</v>
      </c>
    </row>
    <row r="228" spans="1:22" x14ac:dyDescent="0.2">
      <c r="A228" s="8" t="s">
        <v>147</v>
      </c>
      <c r="B228" s="9" t="s">
        <v>369</v>
      </c>
      <c r="C228" s="9" t="s">
        <v>370</v>
      </c>
      <c r="D228" s="9" t="s">
        <v>158</v>
      </c>
      <c r="E228" s="9" t="s">
        <v>15</v>
      </c>
      <c r="F228" s="9">
        <v>606</v>
      </c>
      <c r="G228" s="9" t="s">
        <v>16</v>
      </c>
      <c r="H228" s="9" t="s">
        <v>17</v>
      </c>
      <c r="I228" s="9" t="s">
        <v>18</v>
      </c>
      <c r="J228" s="9">
        <v>-10.6</v>
      </c>
      <c r="K228" s="9">
        <v>-1.79</v>
      </c>
      <c r="L228" s="9">
        <v>-3.91</v>
      </c>
      <c r="M228" s="9">
        <v>8.0500000000000007</v>
      </c>
      <c r="N228" s="9">
        <v>-0.79</v>
      </c>
      <c r="O228" s="9">
        <v>-1.83</v>
      </c>
      <c r="P228" s="10">
        <v>-1.08</v>
      </c>
      <c r="Q228" s="10">
        <v>3.84</v>
      </c>
      <c r="R228" s="10">
        <v>3.61</v>
      </c>
      <c r="S228" s="10">
        <v>0.97</v>
      </c>
      <c r="T228" s="10">
        <v>4.67</v>
      </c>
      <c r="U228" s="10">
        <v>6.02</v>
      </c>
      <c r="V228" s="10">
        <v>1.69</v>
      </c>
    </row>
    <row r="229" spans="1:22" x14ac:dyDescent="0.2">
      <c r="A229" s="11" t="s">
        <v>147</v>
      </c>
      <c r="B229" s="12" t="s">
        <v>369</v>
      </c>
      <c r="C229" s="12" t="s">
        <v>370</v>
      </c>
      <c r="D229" s="12" t="s">
        <v>158</v>
      </c>
      <c r="E229" s="12" t="s">
        <v>15</v>
      </c>
      <c r="F229" s="12">
        <v>631</v>
      </c>
      <c r="G229" s="12" t="s">
        <v>19</v>
      </c>
      <c r="H229" s="12" t="s">
        <v>17</v>
      </c>
      <c r="I229" s="12" t="s">
        <v>18</v>
      </c>
      <c r="J229" s="12">
        <v>8.23</v>
      </c>
      <c r="K229" s="12">
        <v>10.029999999999999</v>
      </c>
      <c r="L229" s="12">
        <v>9.89</v>
      </c>
      <c r="M229" s="12">
        <v>4.34</v>
      </c>
      <c r="N229" s="12">
        <v>36.25</v>
      </c>
      <c r="O229" s="12">
        <v>9.1300000000000008</v>
      </c>
      <c r="P229" s="13">
        <v>17.78</v>
      </c>
      <c r="Q229" s="13">
        <v>14.52</v>
      </c>
      <c r="R229" s="13">
        <v>21.71</v>
      </c>
      <c r="S229" s="13">
        <v>18.149999999999999</v>
      </c>
      <c r="T229" s="13">
        <v>14.08</v>
      </c>
      <c r="U229" s="13">
        <v>19.399999999999999</v>
      </c>
      <c r="V229" s="13">
        <v>25.35</v>
      </c>
    </row>
    <row r="230" spans="1:22" x14ac:dyDescent="0.2">
      <c r="A230" s="8" t="s">
        <v>147</v>
      </c>
      <c r="B230" s="9" t="s">
        <v>371</v>
      </c>
      <c r="C230" s="9" t="s">
        <v>372</v>
      </c>
      <c r="D230" s="9" t="s">
        <v>158</v>
      </c>
      <c r="E230" s="9" t="s">
        <v>15</v>
      </c>
      <c r="F230" s="9">
        <v>606</v>
      </c>
      <c r="G230" s="9" t="s">
        <v>16</v>
      </c>
      <c r="H230" s="9" t="s">
        <v>17</v>
      </c>
      <c r="I230" s="9" t="s">
        <v>18</v>
      </c>
      <c r="J230" s="9">
        <v>14.89</v>
      </c>
      <c r="K230" s="9">
        <v>12.13</v>
      </c>
      <c r="L230" s="9">
        <v>11.07</v>
      </c>
      <c r="M230" s="9">
        <v>3.24</v>
      </c>
      <c r="N230" s="9">
        <v>9.32</v>
      </c>
      <c r="O230" s="9">
        <v>7.46</v>
      </c>
      <c r="P230" s="10">
        <v>12.05</v>
      </c>
      <c r="Q230" s="10">
        <v>11</v>
      </c>
      <c r="R230" s="10">
        <v>6.33</v>
      </c>
      <c r="S230" s="10">
        <v>8.76</v>
      </c>
      <c r="T230" s="10">
        <v>9.52</v>
      </c>
      <c r="U230" s="10">
        <v>10.39</v>
      </c>
      <c r="V230" s="10">
        <v>10.050000000000001</v>
      </c>
    </row>
    <row r="231" spans="1:22" x14ac:dyDescent="0.2">
      <c r="A231" s="11" t="s">
        <v>147</v>
      </c>
      <c r="B231" s="12" t="s">
        <v>371</v>
      </c>
      <c r="C231" s="12" t="s">
        <v>372</v>
      </c>
      <c r="D231" s="12" t="s">
        <v>158</v>
      </c>
      <c r="E231" s="12" t="s">
        <v>15</v>
      </c>
      <c r="F231" s="12">
        <v>631</v>
      </c>
      <c r="G231" s="12" t="s">
        <v>19</v>
      </c>
      <c r="H231" s="12" t="s">
        <v>17</v>
      </c>
      <c r="I231" s="12" t="s">
        <v>18</v>
      </c>
      <c r="J231" s="12">
        <v>21.91</v>
      </c>
      <c r="K231" s="12">
        <v>22.82</v>
      </c>
      <c r="L231" s="12">
        <v>17.93</v>
      </c>
      <c r="M231" s="12">
        <v>12.46</v>
      </c>
      <c r="N231" s="12">
        <v>24.25</v>
      </c>
      <c r="O231" s="12">
        <v>17.13</v>
      </c>
      <c r="P231" s="13">
        <v>18.75</v>
      </c>
      <c r="Q231" s="13">
        <v>21.49</v>
      </c>
      <c r="R231" s="13">
        <v>29.46</v>
      </c>
      <c r="S231" s="13">
        <v>23.48</v>
      </c>
      <c r="T231" s="13">
        <v>31.22</v>
      </c>
      <c r="U231" s="13">
        <v>19.28</v>
      </c>
      <c r="V231" s="13">
        <v>18.829999999999998</v>
      </c>
    </row>
    <row r="232" spans="1:22" x14ac:dyDescent="0.2">
      <c r="A232" s="8" t="s">
        <v>147</v>
      </c>
      <c r="B232" s="9" t="s">
        <v>373</v>
      </c>
      <c r="C232" s="9" t="s">
        <v>374</v>
      </c>
      <c r="D232" s="9" t="s">
        <v>158</v>
      </c>
      <c r="E232" s="9" t="s">
        <v>15</v>
      </c>
      <c r="F232" s="9">
        <v>606</v>
      </c>
      <c r="G232" s="9" t="s">
        <v>16</v>
      </c>
      <c r="H232" s="9" t="s">
        <v>17</v>
      </c>
      <c r="I232" s="9" t="s">
        <v>18</v>
      </c>
      <c r="J232" s="9">
        <v>2.5099999999999998</v>
      </c>
      <c r="K232" s="9">
        <v>4.9000000000000004</v>
      </c>
      <c r="L232" s="9">
        <v>11.06</v>
      </c>
      <c r="M232" s="9">
        <v>6.49</v>
      </c>
      <c r="N232" s="9">
        <v>4.08</v>
      </c>
      <c r="O232" s="9">
        <v>5.3</v>
      </c>
      <c r="P232" s="10">
        <v>5.48</v>
      </c>
      <c r="Q232" s="10">
        <v>2.34</v>
      </c>
      <c r="R232" s="10">
        <v>3.56</v>
      </c>
      <c r="S232" s="10">
        <v>5.21</v>
      </c>
      <c r="T232" s="10">
        <v>6.12</v>
      </c>
      <c r="U232" s="10">
        <v>7.38</v>
      </c>
      <c r="V232" s="10">
        <v>3.85</v>
      </c>
    </row>
    <row r="233" spans="1:22" x14ac:dyDescent="0.2">
      <c r="A233" s="11" t="s">
        <v>147</v>
      </c>
      <c r="B233" s="12" t="s">
        <v>373</v>
      </c>
      <c r="C233" s="12" t="s">
        <v>374</v>
      </c>
      <c r="D233" s="12" t="s">
        <v>158</v>
      </c>
      <c r="E233" s="12" t="s">
        <v>15</v>
      </c>
      <c r="F233" s="12">
        <v>631</v>
      </c>
      <c r="G233" s="12" t="s">
        <v>19</v>
      </c>
      <c r="H233" s="12" t="s">
        <v>17</v>
      </c>
      <c r="I233" s="12" t="s">
        <v>18</v>
      </c>
      <c r="J233" s="12">
        <v>5.09</v>
      </c>
      <c r="K233" s="12">
        <v>35.270000000000003</v>
      </c>
      <c r="L233" s="12">
        <v>23.19</v>
      </c>
      <c r="M233" s="12">
        <v>26.91</v>
      </c>
      <c r="N233" s="12">
        <v>4.8499999999999996</v>
      </c>
      <c r="O233" s="12">
        <v>18.62</v>
      </c>
      <c r="P233" s="13">
        <v>15.99</v>
      </c>
      <c r="Q233" s="13">
        <v>19.23</v>
      </c>
      <c r="R233" s="13">
        <v>14.55</v>
      </c>
      <c r="S233" s="13">
        <v>15.7</v>
      </c>
      <c r="T233" s="13">
        <v>12.37</v>
      </c>
      <c r="U233" s="13">
        <v>10.92</v>
      </c>
      <c r="V233" s="13">
        <v>16.14</v>
      </c>
    </row>
    <row r="234" spans="1:22" x14ac:dyDescent="0.2">
      <c r="A234" s="8" t="s">
        <v>147</v>
      </c>
      <c r="B234" s="9" t="s">
        <v>375</v>
      </c>
      <c r="C234" s="9" t="s">
        <v>34</v>
      </c>
      <c r="D234" s="9" t="s">
        <v>158</v>
      </c>
      <c r="E234" s="9" t="s">
        <v>15</v>
      </c>
      <c r="F234" s="9">
        <v>606</v>
      </c>
      <c r="G234" s="9" t="s">
        <v>16</v>
      </c>
      <c r="H234" s="9" t="s">
        <v>17</v>
      </c>
      <c r="I234" s="9" t="s">
        <v>18</v>
      </c>
      <c r="J234" s="9">
        <v>7.3</v>
      </c>
      <c r="K234" s="9">
        <v>5.17</v>
      </c>
      <c r="L234" s="9">
        <v>3.45</v>
      </c>
      <c r="M234" s="9">
        <v>4.92</v>
      </c>
      <c r="N234" s="9">
        <v>3.2</v>
      </c>
      <c r="O234" s="9">
        <v>7.59</v>
      </c>
      <c r="P234" s="10">
        <v>5.43</v>
      </c>
      <c r="Q234" s="10">
        <v>6.44</v>
      </c>
      <c r="R234" s="10">
        <v>6.05</v>
      </c>
      <c r="S234" s="10">
        <v>6.29</v>
      </c>
      <c r="T234" s="10">
        <v>1.19</v>
      </c>
      <c r="U234" s="10">
        <v>5.91</v>
      </c>
      <c r="V234" s="10">
        <v>5.91</v>
      </c>
    </row>
    <row r="235" spans="1:22" x14ac:dyDescent="0.2">
      <c r="A235" s="11" t="s">
        <v>147</v>
      </c>
      <c r="B235" s="12" t="s">
        <v>375</v>
      </c>
      <c r="C235" s="12" t="s">
        <v>34</v>
      </c>
      <c r="D235" s="12" t="s">
        <v>158</v>
      </c>
      <c r="E235" s="12" t="s">
        <v>15</v>
      </c>
      <c r="F235" s="12">
        <v>631</v>
      </c>
      <c r="G235" s="12" t="s">
        <v>19</v>
      </c>
      <c r="H235" s="12" t="s">
        <v>17</v>
      </c>
      <c r="I235" s="12" t="s">
        <v>18</v>
      </c>
      <c r="J235" s="12">
        <v>21.87</v>
      </c>
      <c r="K235" s="12">
        <v>19.850000000000001</v>
      </c>
      <c r="L235" s="12">
        <v>23.26</v>
      </c>
      <c r="M235" s="12">
        <v>32.44</v>
      </c>
      <c r="N235" s="12">
        <v>22.69</v>
      </c>
      <c r="O235" s="12">
        <v>29.74</v>
      </c>
      <c r="P235" s="13">
        <v>32.97</v>
      </c>
      <c r="Q235" s="13">
        <v>28.57</v>
      </c>
      <c r="R235" s="13">
        <v>31.7</v>
      </c>
      <c r="S235" s="13">
        <v>28.3</v>
      </c>
      <c r="T235" s="13">
        <v>36.28</v>
      </c>
      <c r="U235" s="13">
        <v>19.920000000000002</v>
      </c>
      <c r="V235" s="13">
        <v>23.29</v>
      </c>
    </row>
    <row r="236" spans="1:22" x14ac:dyDescent="0.2">
      <c r="A236" s="8" t="s">
        <v>147</v>
      </c>
      <c r="B236" s="9" t="s">
        <v>376</v>
      </c>
      <c r="C236" s="9" t="s">
        <v>377</v>
      </c>
      <c r="D236" s="9" t="s">
        <v>158</v>
      </c>
      <c r="E236" s="9" t="s">
        <v>15</v>
      </c>
      <c r="F236" s="9">
        <v>606</v>
      </c>
      <c r="G236" s="9" t="s">
        <v>16</v>
      </c>
      <c r="H236" s="9" t="s">
        <v>17</v>
      </c>
      <c r="I236" s="9" t="s">
        <v>18</v>
      </c>
      <c r="J236" s="9">
        <v>13.02</v>
      </c>
      <c r="K236" s="9">
        <v>10.23</v>
      </c>
      <c r="L236" s="9">
        <v>9.77</v>
      </c>
      <c r="M236" s="9">
        <v>20.45</v>
      </c>
      <c r="N236" s="9">
        <v>7.67</v>
      </c>
      <c r="O236" s="9">
        <v>7.63</v>
      </c>
      <c r="P236" s="10">
        <v>6.43</v>
      </c>
      <c r="Q236" s="10">
        <v>7.22</v>
      </c>
      <c r="R236" s="10">
        <v>10.54</v>
      </c>
      <c r="S236" s="10">
        <v>5.91</v>
      </c>
      <c r="T236" s="10">
        <v>8.31</v>
      </c>
      <c r="U236" s="10">
        <v>9.51</v>
      </c>
      <c r="V236" s="10">
        <v>3.52</v>
      </c>
    </row>
    <row r="237" spans="1:22" x14ac:dyDescent="0.2">
      <c r="A237" s="11" t="s">
        <v>147</v>
      </c>
      <c r="B237" s="12" t="s">
        <v>376</v>
      </c>
      <c r="C237" s="12" t="s">
        <v>377</v>
      </c>
      <c r="D237" s="12" t="s">
        <v>158</v>
      </c>
      <c r="E237" s="12" t="s">
        <v>15</v>
      </c>
      <c r="F237" s="12">
        <v>631</v>
      </c>
      <c r="G237" s="12" t="s">
        <v>19</v>
      </c>
      <c r="H237" s="12" t="s">
        <v>17</v>
      </c>
      <c r="I237" s="12" t="s">
        <v>18</v>
      </c>
      <c r="J237" s="12">
        <v>10.79</v>
      </c>
      <c r="K237" s="12">
        <v>13.16</v>
      </c>
      <c r="L237" s="12">
        <v>12.19</v>
      </c>
      <c r="M237" s="12">
        <v>31.91</v>
      </c>
      <c r="N237" s="12">
        <v>17.93</v>
      </c>
      <c r="O237" s="12">
        <v>16.5</v>
      </c>
      <c r="P237" s="13">
        <v>14.2</v>
      </c>
      <c r="Q237" s="13">
        <v>16.09</v>
      </c>
      <c r="R237" s="13">
        <v>11.01</v>
      </c>
      <c r="S237" s="13">
        <v>15.76</v>
      </c>
      <c r="T237" s="13">
        <v>49.89</v>
      </c>
      <c r="U237" s="13">
        <v>12.68</v>
      </c>
      <c r="V237" s="13">
        <v>24.1</v>
      </c>
    </row>
    <row r="238" spans="1:22" x14ac:dyDescent="0.2">
      <c r="A238" s="8" t="s">
        <v>147</v>
      </c>
      <c r="B238" s="9" t="s">
        <v>378</v>
      </c>
      <c r="C238" s="9" t="s">
        <v>379</v>
      </c>
      <c r="D238" s="9" t="s">
        <v>158</v>
      </c>
      <c r="E238" s="9" t="s">
        <v>15</v>
      </c>
      <c r="F238" s="9">
        <v>606</v>
      </c>
      <c r="G238" s="9" t="s">
        <v>16</v>
      </c>
      <c r="H238" s="9" t="s">
        <v>17</v>
      </c>
      <c r="I238" s="9" t="s">
        <v>18</v>
      </c>
      <c r="J238" s="9">
        <v>7.39</v>
      </c>
      <c r="K238" s="9">
        <v>5.28</v>
      </c>
      <c r="L238" s="9">
        <v>1.81</v>
      </c>
      <c r="M238" s="9">
        <v>-1.57</v>
      </c>
      <c r="N238" s="9">
        <v>-0.24</v>
      </c>
      <c r="O238" s="9">
        <v>6.38</v>
      </c>
      <c r="P238" s="10">
        <v>4.53</v>
      </c>
      <c r="Q238" s="10">
        <v>6.53</v>
      </c>
      <c r="R238" s="10">
        <v>3</v>
      </c>
      <c r="S238" s="10">
        <v>6.21</v>
      </c>
      <c r="T238" s="10">
        <v>-4.87</v>
      </c>
      <c r="U238" s="10">
        <v>1.9</v>
      </c>
      <c r="V238" s="10">
        <v>2.65</v>
      </c>
    </row>
    <row r="239" spans="1:22" x14ac:dyDescent="0.2">
      <c r="A239" s="11" t="s">
        <v>147</v>
      </c>
      <c r="B239" s="12" t="s">
        <v>378</v>
      </c>
      <c r="C239" s="12" t="s">
        <v>379</v>
      </c>
      <c r="D239" s="12" t="s">
        <v>158</v>
      </c>
      <c r="E239" s="12" t="s">
        <v>15</v>
      </c>
      <c r="F239" s="12">
        <v>631</v>
      </c>
      <c r="G239" s="12" t="s">
        <v>19</v>
      </c>
      <c r="H239" s="12" t="s">
        <v>17</v>
      </c>
      <c r="I239" s="12" t="s">
        <v>18</v>
      </c>
      <c r="J239" s="12">
        <v>21.33</v>
      </c>
      <c r="K239" s="12">
        <v>18.98</v>
      </c>
      <c r="L239" s="12">
        <v>23.35</v>
      </c>
      <c r="M239" s="12">
        <v>22.38</v>
      </c>
      <c r="N239" s="12">
        <v>17.21</v>
      </c>
      <c r="O239" s="12">
        <v>26.83</v>
      </c>
      <c r="P239" s="13">
        <v>30.13</v>
      </c>
      <c r="Q239" s="13">
        <v>25.24</v>
      </c>
      <c r="R239" s="13">
        <v>31.14</v>
      </c>
      <c r="S239" s="13">
        <v>28.32</v>
      </c>
      <c r="T239" s="13">
        <v>32.909999999999997</v>
      </c>
      <c r="U239" s="13">
        <v>18.59</v>
      </c>
      <c r="V239" s="13">
        <v>21.75</v>
      </c>
    </row>
    <row r="240" spans="1:22" x14ac:dyDescent="0.2">
      <c r="A240" s="8" t="s">
        <v>147</v>
      </c>
      <c r="B240" s="9" t="s">
        <v>380</v>
      </c>
      <c r="C240" s="9" t="s">
        <v>381</v>
      </c>
      <c r="D240" s="9" t="s">
        <v>158</v>
      </c>
      <c r="E240" s="9" t="s">
        <v>15</v>
      </c>
      <c r="F240" s="9">
        <v>606</v>
      </c>
      <c r="G240" s="9" t="s">
        <v>16</v>
      </c>
      <c r="H240" s="9" t="s">
        <v>17</v>
      </c>
      <c r="I240" s="9" t="s">
        <v>18</v>
      </c>
      <c r="J240" s="9">
        <v>10.84</v>
      </c>
      <c r="K240" s="9">
        <v>12.48</v>
      </c>
      <c r="L240" s="9">
        <v>10.67</v>
      </c>
      <c r="M240" s="9">
        <v>11.92</v>
      </c>
      <c r="N240" s="9">
        <v>8</v>
      </c>
      <c r="O240" s="9">
        <v>10.91</v>
      </c>
      <c r="P240" s="10">
        <v>11.81</v>
      </c>
      <c r="Q240" s="10">
        <v>10.72</v>
      </c>
      <c r="R240" s="10">
        <v>9.16</v>
      </c>
      <c r="S240" s="10">
        <v>9.57</v>
      </c>
      <c r="T240" s="10">
        <v>6.03</v>
      </c>
      <c r="U240" s="10">
        <v>10.45</v>
      </c>
      <c r="V240" s="10">
        <v>12.72</v>
      </c>
    </row>
    <row r="241" spans="1:22" x14ac:dyDescent="0.2">
      <c r="A241" s="11" t="s">
        <v>147</v>
      </c>
      <c r="B241" s="12" t="s">
        <v>380</v>
      </c>
      <c r="C241" s="12" t="s">
        <v>381</v>
      </c>
      <c r="D241" s="12" t="s">
        <v>158</v>
      </c>
      <c r="E241" s="12" t="s">
        <v>15</v>
      </c>
      <c r="F241" s="12">
        <v>631</v>
      </c>
      <c r="G241" s="12" t="s">
        <v>19</v>
      </c>
      <c r="H241" s="12" t="s">
        <v>17</v>
      </c>
      <c r="I241" s="12" t="s">
        <v>18</v>
      </c>
      <c r="J241" s="12">
        <v>11.07</v>
      </c>
      <c r="K241" s="12">
        <v>15.82</v>
      </c>
      <c r="L241" s="12">
        <v>12.58</v>
      </c>
      <c r="M241" s="12">
        <v>9.64</v>
      </c>
      <c r="N241" s="12">
        <v>17.399999999999999</v>
      </c>
      <c r="O241" s="12">
        <v>10.78</v>
      </c>
      <c r="P241" s="13">
        <v>14.82</v>
      </c>
      <c r="Q241" s="13">
        <v>19.63</v>
      </c>
      <c r="R241" s="13">
        <v>19.440000000000001</v>
      </c>
      <c r="S241" s="13">
        <v>18.48</v>
      </c>
      <c r="T241" s="13">
        <v>27.02</v>
      </c>
      <c r="U241" s="13">
        <v>16.48</v>
      </c>
      <c r="V241" s="13">
        <v>14.68</v>
      </c>
    </row>
    <row r="242" spans="1:22" x14ac:dyDescent="0.2">
      <c r="A242" s="8" t="s">
        <v>147</v>
      </c>
      <c r="B242" s="9" t="s">
        <v>382</v>
      </c>
      <c r="C242" s="9" t="s">
        <v>383</v>
      </c>
      <c r="D242" s="9" t="s">
        <v>158</v>
      </c>
      <c r="E242" s="9" t="s">
        <v>15</v>
      </c>
      <c r="F242" s="9">
        <v>606</v>
      </c>
      <c r="G242" s="9" t="s">
        <v>16</v>
      </c>
      <c r="H242" s="9" t="s">
        <v>17</v>
      </c>
      <c r="I242" s="9" t="s">
        <v>18</v>
      </c>
      <c r="J242" s="9">
        <v>10.49</v>
      </c>
      <c r="K242" s="9">
        <v>-4.9400000000000004</v>
      </c>
      <c r="L242" s="9">
        <v>1.87</v>
      </c>
      <c r="M242" s="9">
        <v>-1.91</v>
      </c>
      <c r="N242" s="9">
        <v>-1.89</v>
      </c>
      <c r="O242" s="9">
        <v>-9.1999999999999993</v>
      </c>
      <c r="P242" s="10">
        <v>-3.17</v>
      </c>
      <c r="Q242" s="10">
        <v>-4.18</v>
      </c>
      <c r="R242" s="10">
        <v>-12.6</v>
      </c>
      <c r="S242" s="10">
        <v>-11.9</v>
      </c>
      <c r="T242" s="10">
        <v>-52.72</v>
      </c>
      <c r="U242" s="10">
        <v>-25.64</v>
      </c>
      <c r="V242" s="10">
        <v>-21.34</v>
      </c>
    </row>
    <row r="243" spans="1:22" x14ac:dyDescent="0.2">
      <c r="A243" s="11" t="s">
        <v>147</v>
      </c>
      <c r="B243" s="12" t="s">
        <v>382</v>
      </c>
      <c r="C243" s="12" t="s">
        <v>383</v>
      </c>
      <c r="D243" s="12" t="s">
        <v>158</v>
      </c>
      <c r="E243" s="12" t="s">
        <v>15</v>
      </c>
      <c r="F243" s="12">
        <v>631</v>
      </c>
      <c r="G243" s="12" t="s">
        <v>19</v>
      </c>
      <c r="H243" s="12" t="s">
        <v>17</v>
      </c>
      <c r="I243" s="12" t="s">
        <v>18</v>
      </c>
      <c r="J243" s="12">
        <v>23.66</v>
      </c>
      <c r="K243" s="12">
        <v>30.46</v>
      </c>
      <c r="L243" s="12">
        <v>22.71</v>
      </c>
      <c r="M243" s="12">
        <v>22.04</v>
      </c>
      <c r="N243" s="12">
        <v>23.59</v>
      </c>
      <c r="O243" s="12">
        <v>23.34</v>
      </c>
      <c r="P243" s="13">
        <v>27.02</v>
      </c>
      <c r="Q243" s="13">
        <v>26.84</v>
      </c>
      <c r="R243" s="13">
        <v>24.14</v>
      </c>
      <c r="S243" s="13">
        <v>29.38</v>
      </c>
      <c r="T243" s="13"/>
      <c r="U243" s="13">
        <v>19.87</v>
      </c>
      <c r="V243" s="13"/>
    </row>
    <row r="244" spans="1:22" x14ac:dyDescent="0.2">
      <c r="A244" s="8" t="s">
        <v>147</v>
      </c>
      <c r="B244" s="9" t="s">
        <v>384</v>
      </c>
      <c r="C244" s="9" t="s">
        <v>385</v>
      </c>
      <c r="D244" s="9" t="s">
        <v>158</v>
      </c>
      <c r="E244" s="9" t="s">
        <v>15</v>
      </c>
      <c r="F244" s="9">
        <v>606</v>
      </c>
      <c r="G244" s="9" t="s">
        <v>16</v>
      </c>
      <c r="H244" s="9" t="s">
        <v>17</v>
      </c>
      <c r="I244" s="9" t="s">
        <v>18</v>
      </c>
      <c r="J244" s="9">
        <v>16.79</v>
      </c>
      <c r="K244" s="9">
        <v>15.37</v>
      </c>
      <c r="L244" s="9">
        <v>14.97</v>
      </c>
      <c r="M244" s="9">
        <v>12.86</v>
      </c>
      <c r="N244" s="9">
        <v>9.6300000000000008</v>
      </c>
      <c r="O244" s="9">
        <v>18.86</v>
      </c>
      <c r="P244" s="10">
        <v>11.85</v>
      </c>
      <c r="Q244" s="10">
        <v>15.34</v>
      </c>
      <c r="R244" s="10">
        <v>10.84</v>
      </c>
      <c r="S244" s="10">
        <v>12.55</v>
      </c>
      <c r="T244" s="10">
        <v>11.75</v>
      </c>
      <c r="U244" s="10">
        <v>8.33</v>
      </c>
      <c r="V244" s="10">
        <v>9.1199999999999992</v>
      </c>
    </row>
    <row r="245" spans="1:22" x14ac:dyDescent="0.2">
      <c r="A245" s="11" t="s">
        <v>147</v>
      </c>
      <c r="B245" s="12" t="s">
        <v>384</v>
      </c>
      <c r="C245" s="12" t="s">
        <v>385</v>
      </c>
      <c r="D245" s="12" t="s">
        <v>158</v>
      </c>
      <c r="E245" s="12" t="s">
        <v>15</v>
      </c>
      <c r="F245" s="12">
        <v>631</v>
      </c>
      <c r="G245" s="12" t="s">
        <v>19</v>
      </c>
      <c r="H245" s="12" t="s">
        <v>17</v>
      </c>
      <c r="I245" s="12" t="s">
        <v>18</v>
      </c>
      <c r="J245" s="12">
        <v>35.33</v>
      </c>
      <c r="K245" s="12">
        <v>35.44</v>
      </c>
      <c r="L245" s="12">
        <v>42.8</v>
      </c>
      <c r="M245" s="12">
        <v>35.299999999999997</v>
      </c>
      <c r="N245" s="12">
        <v>29.16</v>
      </c>
      <c r="O245" s="12">
        <v>55.9</v>
      </c>
      <c r="P245" s="13">
        <v>51.91</v>
      </c>
      <c r="Q245" s="13">
        <v>32.409999999999997</v>
      </c>
      <c r="R245" s="13">
        <v>76.38</v>
      </c>
      <c r="S245" s="13">
        <v>63.33</v>
      </c>
      <c r="T245" s="13">
        <v>38.020000000000003</v>
      </c>
      <c r="U245" s="13">
        <v>45.61</v>
      </c>
      <c r="V245" s="13">
        <v>38.58</v>
      </c>
    </row>
    <row r="246" spans="1:22" x14ac:dyDescent="0.2">
      <c r="A246" s="8" t="s">
        <v>147</v>
      </c>
      <c r="B246" s="9" t="s">
        <v>386</v>
      </c>
      <c r="C246" s="9" t="s">
        <v>387</v>
      </c>
      <c r="D246" s="9" t="s">
        <v>158</v>
      </c>
      <c r="E246" s="9" t="s">
        <v>15</v>
      </c>
      <c r="F246" s="9">
        <v>606</v>
      </c>
      <c r="G246" s="9" t="s">
        <v>16</v>
      </c>
      <c r="H246" s="9" t="s">
        <v>17</v>
      </c>
      <c r="I246" s="9" t="s">
        <v>18</v>
      </c>
      <c r="J246" s="9">
        <v>4.42</v>
      </c>
      <c r="K246" s="9">
        <v>5.08</v>
      </c>
      <c r="L246" s="9">
        <v>-2.62</v>
      </c>
      <c r="M246" s="9">
        <v>-8.6999999999999993</v>
      </c>
      <c r="N246" s="9">
        <v>-3.85</v>
      </c>
      <c r="O246" s="9">
        <v>5.3</v>
      </c>
      <c r="P246" s="10">
        <v>2.82</v>
      </c>
      <c r="Q246" s="10">
        <v>5.44</v>
      </c>
      <c r="R246" s="10">
        <v>2.33</v>
      </c>
      <c r="S246" s="10">
        <v>6.89</v>
      </c>
      <c r="T246" s="10">
        <v>-3.99</v>
      </c>
      <c r="U246" s="10">
        <v>2.9</v>
      </c>
      <c r="V246" s="10">
        <v>3.35</v>
      </c>
    </row>
    <row r="247" spans="1:22" x14ac:dyDescent="0.2">
      <c r="A247" s="11" t="s">
        <v>147</v>
      </c>
      <c r="B247" s="12" t="s">
        <v>386</v>
      </c>
      <c r="C247" s="12" t="s">
        <v>387</v>
      </c>
      <c r="D247" s="12" t="s">
        <v>158</v>
      </c>
      <c r="E247" s="12" t="s">
        <v>15</v>
      </c>
      <c r="F247" s="12">
        <v>631</v>
      </c>
      <c r="G247" s="12" t="s">
        <v>19</v>
      </c>
      <c r="H247" s="12" t="s">
        <v>17</v>
      </c>
      <c r="I247" s="12" t="s">
        <v>18</v>
      </c>
      <c r="J247" s="12">
        <v>17.850000000000001</v>
      </c>
      <c r="K247" s="12">
        <v>13.96</v>
      </c>
      <c r="L247" s="12">
        <v>19.55</v>
      </c>
      <c r="M247" s="12">
        <v>22.55</v>
      </c>
      <c r="N247" s="12">
        <v>13.64</v>
      </c>
      <c r="O247" s="12">
        <v>18.100000000000001</v>
      </c>
      <c r="P247" s="13">
        <v>28.21</v>
      </c>
      <c r="Q247" s="13">
        <v>23.51</v>
      </c>
      <c r="R247" s="13">
        <v>22.1</v>
      </c>
      <c r="S247" s="13">
        <v>19.91</v>
      </c>
      <c r="T247" s="13">
        <v>17.63</v>
      </c>
      <c r="U247" s="13">
        <v>13.5</v>
      </c>
      <c r="V247" s="13">
        <v>18.73</v>
      </c>
    </row>
    <row r="248" spans="1:22" x14ac:dyDescent="0.2">
      <c r="A248" s="8" t="s">
        <v>147</v>
      </c>
      <c r="B248" s="9" t="s">
        <v>388</v>
      </c>
      <c r="C248" s="9" t="s">
        <v>389</v>
      </c>
      <c r="D248" s="9" t="s">
        <v>158</v>
      </c>
      <c r="E248" s="9" t="s">
        <v>15</v>
      </c>
      <c r="F248" s="9">
        <v>606</v>
      </c>
      <c r="G248" s="9" t="s">
        <v>16</v>
      </c>
      <c r="H248" s="9" t="s">
        <v>17</v>
      </c>
      <c r="I248" s="9" t="s">
        <v>18</v>
      </c>
      <c r="J248" s="9">
        <v>1.32</v>
      </c>
      <c r="K248" s="9">
        <v>-0.67</v>
      </c>
      <c r="L248" s="9">
        <v>5.43</v>
      </c>
      <c r="M248" s="9">
        <v>12.53</v>
      </c>
      <c r="N248" s="9">
        <v>10.62</v>
      </c>
      <c r="O248" s="9">
        <v>10.72</v>
      </c>
      <c r="P248" s="10">
        <v>7.16</v>
      </c>
      <c r="Q248" s="10">
        <v>5.65</v>
      </c>
      <c r="R248" s="10">
        <v>9.66</v>
      </c>
      <c r="S248" s="10">
        <v>6.65</v>
      </c>
      <c r="T248" s="10">
        <v>4.83</v>
      </c>
      <c r="U248" s="10">
        <v>9.1</v>
      </c>
      <c r="V248" s="10">
        <v>10.68</v>
      </c>
    </row>
    <row r="249" spans="1:22" x14ac:dyDescent="0.2">
      <c r="A249" s="11" t="s">
        <v>147</v>
      </c>
      <c r="B249" s="12" t="s">
        <v>388</v>
      </c>
      <c r="C249" s="12" t="s">
        <v>389</v>
      </c>
      <c r="D249" s="12" t="s">
        <v>158</v>
      </c>
      <c r="E249" s="12" t="s">
        <v>15</v>
      </c>
      <c r="F249" s="12">
        <v>631</v>
      </c>
      <c r="G249" s="12" t="s">
        <v>19</v>
      </c>
      <c r="H249" s="12" t="s">
        <v>17</v>
      </c>
      <c r="I249" s="12" t="s">
        <v>18</v>
      </c>
      <c r="J249" s="12">
        <v>40.31</v>
      </c>
      <c r="K249" s="12">
        <v>33.130000000000003</v>
      </c>
      <c r="L249" s="12">
        <v>34.700000000000003</v>
      </c>
      <c r="M249" s="12">
        <v>55.11</v>
      </c>
      <c r="N249" s="12">
        <v>37.770000000000003</v>
      </c>
      <c r="O249" s="12">
        <v>43.18</v>
      </c>
      <c r="P249" s="13">
        <v>51.25</v>
      </c>
      <c r="Q249" s="13">
        <v>44.48</v>
      </c>
      <c r="R249" s="13">
        <v>47.11</v>
      </c>
      <c r="S249" s="13">
        <v>35.04</v>
      </c>
      <c r="T249" s="13">
        <v>32.5</v>
      </c>
      <c r="U249" s="13">
        <v>25.83</v>
      </c>
      <c r="V249" s="13">
        <v>24.72</v>
      </c>
    </row>
    <row r="250" spans="1:22" x14ac:dyDescent="0.2">
      <c r="A250" s="8" t="s">
        <v>147</v>
      </c>
      <c r="B250" s="9" t="s">
        <v>390</v>
      </c>
      <c r="C250" s="9" t="s">
        <v>35</v>
      </c>
      <c r="D250" s="9" t="s">
        <v>158</v>
      </c>
      <c r="E250" s="9" t="s">
        <v>15</v>
      </c>
      <c r="F250" s="9">
        <v>606</v>
      </c>
      <c r="G250" s="9" t="s">
        <v>16</v>
      </c>
      <c r="H250" s="9" t="s">
        <v>17</v>
      </c>
      <c r="I250" s="9" t="s">
        <v>18</v>
      </c>
      <c r="J250" s="9">
        <v>6.56</v>
      </c>
      <c r="K250" s="9">
        <v>1.02</v>
      </c>
      <c r="L250" s="9">
        <v>-1.19</v>
      </c>
      <c r="M250" s="9">
        <v>2.4</v>
      </c>
      <c r="N250" s="9">
        <v>6.19</v>
      </c>
      <c r="O250" s="9">
        <v>5.85</v>
      </c>
      <c r="P250" s="10">
        <v>4.53</v>
      </c>
      <c r="Q250" s="10">
        <v>4.3</v>
      </c>
      <c r="R250" s="10">
        <v>4.95</v>
      </c>
      <c r="S250" s="10">
        <v>10.42</v>
      </c>
      <c r="T250" s="10">
        <v>0.56000000000000005</v>
      </c>
      <c r="U250" s="10">
        <v>6.67</v>
      </c>
      <c r="V250" s="10">
        <v>8.08</v>
      </c>
    </row>
    <row r="251" spans="1:22" x14ac:dyDescent="0.2">
      <c r="A251" s="11" t="s">
        <v>147</v>
      </c>
      <c r="B251" s="12" t="s">
        <v>390</v>
      </c>
      <c r="C251" s="12" t="s">
        <v>35</v>
      </c>
      <c r="D251" s="12" t="s">
        <v>158</v>
      </c>
      <c r="E251" s="12" t="s">
        <v>15</v>
      </c>
      <c r="F251" s="12">
        <v>631</v>
      </c>
      <c r="G251" s="12" t="s">
        <v>19</v>
      </c>
      <c r="H251" s="12" t="s">
        <v>17</v>
      </c>
      <c r="I251" s="12" t="s">
        <v>18</v>
      </c>
      <c r="J251" s="12">
        <v>26.49</v>
      </c>
      <c r="K251" s="12">
        <v>20.03</v>
      </c>
      <c r="L251" s="12">
        <v>33.869999999999997</v>
      </c>
      <c r="M251" s="12">
        <v>22.13</v>
      </c>
      <c r="N251" s="12">
        <v>22.26</v>
      </c>
      <c r="O251" s="12">
        <v>23.73</v>
      </c>
      <c r="P251" s="13">
        <v>30.47</v>
      </c>
      <c r="Q251" s="13">
        <v>30.73</v>
      </c>
      <c r="R251" s="13">
        <v>24.99</v>
      </c>
      <c r="S251" s="13">
        <v>24.05</v>
      </c>
      <c r="T251" s="13">
        <v>32.25</v>
      </c>
      <c r="U251" s="13">
        <v>21.53</v>
      </c>
      <c r="V251" s="13">
        <v>14.28</v>
      </c>
    </row>
    <row r="252" spans="1:22" x14ac:dyDescent="0.2">
      <c r="A252" s="8" t="s">
        <v>147</v>
      </c>
      <c r="B252" s="9" t="s">
        <v>391</v>
      </c>
      <c r="C252" s="9" t="s">
        <v>36</v>
      </c>
      <c r="D252" s="9" t="s">
        <v>158</v>
      </c>
      <c r="E252" s="9" t="s">
        <v>15</v>
      </c>
      <c r="F252" s="9">
        <v>606</v>
      </c>
      <c r="G252" s="9" t="s">
        <v>16</v>
      </c>
      <c r="H252" s="9" t="s">
        <v>17</v>
      </c>
      <c r="I252" s="9" t="s">
        <v>18</v>
      </c>
      <c r="J252" s="9">
        <v>2.56</v>
      </c>
      <c r="K252" s="9">
        <v>3.05</v>
      </c>
      <c r="L252" s="9">
        <v>0.91</v>
      </c>
      <c r="M252" s="9">
        <v>-1.06</v>
      </c>
      <c r="N252" s="9">
        <v>4.76</v>
      </c>
      <c r="O252" s="9">
        <v>2.9</v>
      </c>
      <c r="P252" s="10">
        <v>3.57</v>
      </c>
      <c r="Q252" s="10">
        <v>1.84</v>
      </c>
      <c r="R252" s="10">
        <v>3.47</v>
      </c>
      <c r="S252" s="10">
        <v>1.92</v>
      </c>
      <c r="T252" s="10">
        <v>-2.87</v>
      </c>
      <c r="U252" s="10">
        <v>3.72</v>
      </c>
      <c r="V252" s="10">
        <v>7.39</v>
      </c>
    </row>
    <row r="253" spans="1:22" x14ac:dyDescent="0.2">
      <c r="A253" s="11" t="s">
        <v>147</v>
      </c>
      <c r="B253" s="12" t="s">
        <v>391</v>
      </c>
      <c r="C253" s="12" t="s">
        <v>36</v>
      </c>
      <c r="D253" s="12" t="s">
        <v>158</v>
      </c>
      <c r="E253" s="12" t="s">
        <v>15</v>
      </c>
      <c r="F253" s="12">
        <v>631</v>
      </c>
      <c r="G253" s="12" t="s">
        <v>19</v>
      </c>
      <c r="H253" s="12" t="s">
        <v>17</v>
      </c>
      <c r="I253" s="12" t="s">
        <v>18</v>
      </c>
      <c r="J253" s="12">
        <v>24.77</v>
      </c>
      <c r="K253" s="12">
        <v>18.149999999999999</v>
      </c>
      <c r="L253" s="12">
        <v>25.53</v>
      </c>
      <c r="M253" s="12">
        <v>24.15</v>
      </c>
      <c r="N253" s="12">
        <v>24.94</v>
      </c>
      <c r="O253" s="12">
        <v>26.56</v>
      </c>
      <c r="P253" s="13">
        <v>23.92</v>
      </c>
      <c r="Q253" s="13">
        <v>24.23</v>
      </c>
      <c r="R253" s="13">
        <v>19.91</v>
      </c>
      <c r="S253" s="13">
        <v>20.49</v>
      </c>
      <c r="T253" s="13">
        <v>36.96</v>
      </c>
      <c r="U253" s="13">
        <v>11.63</v>
      </c>
      <c r="V253" s="13">
        <v>14.1</v>
      </c>
    </row>
    <row r="254" spans="1:22" x14ac:dyDescent="0.2">
      <c r="A254" s="8" t="s">
        <v>147</v>
      </c>
      <c r="B254" s="9" t="s">
        <v>392</v>
      </c>
      <c r="C254" s="9" t="s">
        <v>37</v>
      </c>
      <c r="D254" s="9" t="s">
        <v>158</v>
      </c>
      <c r="E254" s="9" t="s">
        <v>15</v>
      </c>
      <c r="F254" s="9">
        <v>606</v>
      </c>
      <c r="G254" s="9" t="s">
        <v>16</v>
      </c>
      <c r="H254" s="9" t="s">
        <v>17</v>
      </c>
      <c r="I254" s="9" t="s">
        <v>18</v>
      </c>
      <c r="J254" s="9">
        <v>13.86</v>
      </c>
      <c r="K254" s="9">
        <v>9.0399999999999991</v>
      </c>
      <c r="L254" s="9">
        <v>1.31</v>
      </c>
      <c r="M254" s="9">
        <v>11.62</v>
      </c>
      <c r="N254" s="9">
        <v>12.14</v>
      </c>
      <c r="O254" s="9">
        <v>11.15</v>
      </c>
      <c r="P254" s="10">
        <v>12.28</v>
      </c>
      <c r="Q254" s="10">
        <v>12.29</v>
      </c>
      <c r="R254" s="10">
        <v>7.98</v>
      </c>
      <c r="S254" s="10">
        <v>8.5</v>
      </c>
      <c r="T254" s="10">
        <v>6.09</v>
      </c>
      <c r="U254" s="10">
        <v>7.59</v>
      </c>
      <c r="V254" s="10">
        <v>8.7200000000000006</v>
      </c>
    </row>
    <row r="255" spans="1:22" x14ac:dyDescent="0.2">
      <c r="A255" s="11" t="s">
        <v>147</v>
      </c>
      <c r="B255" s="12" t="s">
        <v>392</v>
      </c>
      <c r="C255" s="12" t="s">
        <v>37</v>
      </c>
      <c r="D255" s="12" t="s">
        <v>158</v>
      </c>
      <c r="E255" s="12" t="s">
        <v>15</v>
      </c>
      <c r="F255" s="12">
        <v>631</v>
      </c>
      <c r="G255" s="12" t="s">
        <v>19</v>
      </c>
      <c r="H255" s="12" t="s">
        <v>17</v>
      </c>
      <c r="I255" s="12" t="s">
        <v>18</v>
      </c>
      <c r="J255" s="12">
        <v>4.45</v>
      </c>
      <c r="K255" s="12">
        <v>5.61</v>
      </c>
      <c r="L255" s="12">
        <v>8.24</v>
      </c>
      <c r="M255" s="12">
        <v>5.42</v>
      </c>
      <c r="N255" s="12">
        <v>10</v>
      </c>
      <c r="O255" s="12">
        <v>13.95</v>
      </c>
      <c r="P255" s="13">
        <v>9.84</v>
      </c>
      <c r="Q255" s="13">
        <v>11.61</v>
      </c>
      <c r="R255" s="13">
        <v>34.119999999999997</v>
      </c>
      <c r="S255" s="13">
        <v>16.350000000000001</v>
      </c>
      <c r="T255" s="13">
        <v>17.7</v>
      </c>
      <c r="U255" s="13">
        <v>12.26</v>
      </c>
      <c r="V255" s="13">
        <v>9.52</v>
      </c>
    </row>
    <row r="256" spans="1:22" x14ac:dyDescent="0.2">
      <c r="A256" s="8" t="s">
        <v>147</v>
      </c>
      <c r="B256" s="9" t="s">
        <v>393</v>
      </c>
      <c r="C256" s="9" t="s">
        <v>38</v>
      </c>
      <c r="D256" s="9" t="s">
        <v>158</v>
      </c>
      <c r="E256" s="9" t="s">
        <v>15</v>
      </c>
      <c r="F256" s="9">
        <v>606</v>
      </c>
      <c r="G256" s="9" t="s">
        <v>16</v>
      </c>
      <c r="H256" s="9" t="s">
        <v>17</v>
      </c>
      <c r="I256" s="9" t="s">
        <v>18</v>
      </c>
      <c r="J256" s="9">
        <v>-87.02</v>
      </c>
      <c r="K256" s="9">
        <v>-66.05</v>
      </c>
      <c r="L256" s="9">
        <v>-39.659999999999997</v>
      </c>
      <c r="M256" s="9">
        <v>-34.799999999999997</v>
      </c>
      <c r="N256" s="9">
        <v>-2.96</v>
      </c>
      <c r="O256" s="9">
        <v>-2.16</v>
      </c>
      <c r="P256" s="10">
        <v>0.54</v>
      </c>
      <c r="Q256" s="10">
        <v>1.56</v>
      </c>
      <c r="R256" s="10">
        <v>10.220000000000001</v>
      </c>
      <c r="S256" s="10">
        <v>5.2</v>
      </c>
      <c r="T256" s="10">
        <v>-4.37</v>
      </c>
      <c r="U256" s="10">
        <v>4.4000000000000004</v>
      </c>
      <c r="V256" s="10">
        <v>12.25</v>
      </c>
    </row>
    <row r="257" spans="1:22" x14ac:dyDescent="0.2">
      <c r="A257" s="11" t="s">
        <v>147</v>
      </c>
      <c r="B257" s="12" t="s">
        <v>393</v>
      </c>
      <c r="C257" s="12" t="s">
        <v>38</v>
      </c>
      <c r="D257" s="12" t="s">
        <v>158</v>
      </c>
      <c r="E257" s="12" t="s">
        <v>15</v>
      </c>
      <c r="F257" s="12">
        <v>631</v>
      </c>
      <c r="G257" s="12" t="s">
        <v>19</v>
      </c>
      <c r="H257" s="12" t="s">
        <v>17</v>
      </c>
      <c r="I257" s="12" t="s">
        <v>18</v>
      </c>
      <c r="J257" s="12">
        <v>12.23</v>
      </c>
      <c r="K257" s="12">
        <v>14.94</v>
      </c>
      <c r="L257" s="12">
        <v>12.94</v>
      </c>
      <c r="M257" s="12">
        <v>27.36</v>
      </c>
      <c r="N257" s="12">
        <v>21.8</v>
      </c>
      <c r="O257" s="12">
        <v>13.87</v>
      </c>
      <c r="P257" s="13">
        <v>12.38</v>
      </c>
      <c r="Q257" s="13">
        <v>11.69</v>
      </c>
      <c r="R257" s="13">
        <v>9.44</v>
      </c>
      <c r="S257" s="13">
        <v>15.49</v>
      </c>
      <c r="T257" s="13">
        <v>10</v>
      </c>
      <c r="U257" s="13">
        <v>9.65</v>
      </c>
      <c r="V257" s="13">
        <v>5.79</v>
      </c>
    </row>
    <row r="258" spans="1:22" x14ac:dyDescent="0.2">
      <c r="A258" s="8" t="s">
        <v>147</v>
      </c>
      <c r="B258" s="9" t="s">
        <v>394</v>
      </c>
      <c r="C258" s="9" t="s">
        <v>39</v>
      </c>
      <c r="D258" s="9" t="s">
        <v>158</v>
      </c>
      <c r="E258" s="9" t="s">
        <v>15</v>
      </c>
      <c r="F258" s="9">
        <v>606</v>
      </c>
      <c r="G258" s="9" t="s">
        <v>16</v>
      </c>
      <c r="H258" s="9" t="s">
        <v>17</v>
      </c>
      <c r="I258" s="9" t="s">
        <v>18</v>
      </c>
      <c r="J258" s="9">
        <v>14.2</v>
      </c>
      <c r="K258" s="9">
        <v>9.81</v>
      </c>
      <c r="L258" s="9">
        <v>9.2899999999999991</v>
      </c>
      <c r="M258" s="9">
        <v>7.07</v>
      </c>
      <c r="N258" s="9">
        <v>6.15</v>
      </c>
      <c r="O258" s="9">
        <v>6.6</v>
      </c>
      <c r="P258" s="10">
        <v>7.58</v>
      </c>
      <c r="Q258" s="10">
        <v>10.65</v>
      </c>
      <c r="R258" s="10">
        <v>9.15</v>
      </c>
      <c r="S258" s="10">
        <v>4.59</v>
      </c>
      <c r="T258" s="10">
        <v>4.8499999999999996</v>
      </c>
      <c r="U258" s="10">
        <v>9.64</v>
      </c>
      <c r="V258" s="10">
        <v>7.72</v>
      </c>
    </row>
    <row r="259" spans="1:22" x14ac:dyDescent="0.2">
      <c r="A259" s="11" t="s">
        <v>147</v>
      </c>
      <c r="B259" s="12" t="s">
        <v>394</v>
      </c>
      <c r="C259" s="12" t="s">
        <v>39</v>
      </c>
      <c r="D259" s="12" t="s">
        <v>158</v>
      </c>
      <c r="E259" s="12" t="s">
        <v>15</v>
      </c>
      <c r="F259" s="12">
        <v>631</v>
      </c>
      <c r="G259" s="12" t="s">
        <v>19</v>
      </c>
      <c r="H259" s="12" t="s">
        <v>17</v>
      </c>
      <c r="I259" s="12" t="s">
        <v>18</v>
      </c>
      <c r="J259" s="12">
        <v>18.489999999999998</v>
      </c>
      <c r="K259" s="12">
        <v>21.12</v>
      </c>
      <c r="L259" s="12">
        <v>16.39</v>
      </c>
      <c r="M259" s="12">
        <v>22.05</v>
      </c>
      <c r="N259" s="12">
        <v>24.37</v>
      </c>
      <c r="O259" s="12">
        <v>29.51</v>
      </c>
      <c r="P259" s="13">
        <v>28.15</v>
      </c>
      <c r="Q259" s="13">
        <v>26.06</v>
      </c>
      <c r="R259" s="13">
        <v>30.14</v>
      </c>
      <c r="S259" s="13">
        <v>43.76</v>
      </c>
      <c r="T259" s="13">
        <v>56.64</v>
      </c>
      <c r="U259" s="13">
        <v>26.18</v>
      </c>
      <c r="V259" s="13">
        <v>30.4</v>
      </c>
    </row>
    <row r="260" spans="1:22" x14ac:dyDescent="0.2">
      <c r="A260" s="8" t="s">
        <v>147</v>
      </c>
      <c r="B260" s="9" t="s">
        <v>395</v>
      </c>
      <c r="C260" s="9" t="s">
        <v>40</v>
      </c>
      <c r="D260" s="9" t="s">
        <v>158</v>
      </c>
      <c r="E260" s="9" t="s">
        <v>15</v>
      </c>
      <c r="F260" s="9">
        <v>606</v>
      </c>
      <c r="G260" s="9" t="s">
        <v>16</v>
      </c>
      <c r="H260" s="9" t="s">
        <v>17</v>
      </c>
      <c r="I260" s="9" t="s">
        <v>18</v>
      </c>
      <c r="J260" s="9">
        <v>12</v>
      </c>
      <c r="K260" s="9">
        <v>9.4499999999999993</v>
      </c>
      <c r="L260" s="9">
        <v>11.71</v>
      </c>
      <c r="M260" s="9">
        <v>8.59</v>
      </c>
      <c r="N260" s="9">
        <v>7.82</v>
      </c>
      <c r="O260" s="9">
        <v>8.75</v>
      </c>
      <c r="P260" s="10">
        <v>8.8699999999999992</v>
      </c>
      <c r="Q260" s="10">
        <v>8.86</v>
      </c>
      <c r="R260" s="10">
        <v>6.3</v>
      </c>
      <c r="S260" s="10">
        <v>6</v>
      </c>
      <c r="T260" s="10">
        <v>6.56</v>
      </c>
      <c r="U260" s="10">
        <v>8.19</v>
      </c>
      <c r="V260" s="10">
        <v>6.54</v>
      </c>
    </row>
    <row r="261" spans="1:22" x14ac:dyDescent="0.2">
      <c r="A261" s="11" t="s">
        <v>147</v>
      </c>
      <c r="B261" s="12" t="s">
        <v>395</v>
      </c>
      <c r="C261" s="12" t="s">
        <v>40</v>
      </c>
      <c r="D261" s="12" t="s">
        <v>158</v>
      </c>
      <c r="E261" s="12" t="s">
        <v>15</v>
      </c>
      <c r="F261" s="12">
        <v>631</v>
      </c>
      <c r="G261" s="12" t="s">
        <v>19</v>
      </c>
      <c r="H261" s="12" t="s">
        <v>17</v>
      </c>
      <c r="I261" s="12" t="s">
        <v>18</v>
      </c>
      <c r="J261" s="12">
        <v>19.13</v>
      </c>
      <c r="K261" s="12">
        <v>20.82</v>
      </c>
      <c r="L261" s="12">
        <v>19.78</v>
      </c>
      <c r="M261" s="12">
        <v>19.43</v>
      </c>
      <c r="N261" s="12">
        <v>20.12</v>
      </c>
      <c r="O261" s="12">
        <v>29.15</v>
      </c>
      <c r="P261" s="13">
        <v>21.49</v>
      </c>
      <c r="Q261" s="13">
        <v>26.3</v>
      </c>
      <c r="R261" s="13">
        <v>24.66</v>
      </c>
      <c r="S261" s="13">
        <v>28.38</v>
      </c>
      <c r="T261" s="13">
        <v>31.83</v>
      </c>
      <c r="U261" s="13">
        <v>21.95</v>
      </c>
      <c r="V261" s="13">
        <v>28.81</v>
      </c>
    </row>
    <row r="262" spans="1:22" x14ac:dyDescent="0.2">
      <c r="A262" s="8" t="s">
        <v>147</v>
      </c>
      <c r="B262" s="9" t="s">
        <v>396</v>
      </c>
      <c r="C262" s="9" t="s">
        <v>397</v>
      </c>
      <c r="D262" s="9" t="s">
        <v>158</v>
      </c>
      <c r="E262" s="9" t="s">
        <v>15</v>
      </c>
      <c r="F262" s="9">
        <v>606</v>
      </c>
      <c r="G262" s="9" t="s">
        <v>16</v>
      </c>
      <c r="H262" s="9" t="s">
        <v>17</v>
      </c>
      <c r="I262" s="9" t="s">
        <v>18</v>
      </c>
      <c r="J262" s="9">
        <v>13.59</v>
      </c>
      <c r="K262" s="9">
        <v>6.95</v>
      </c>
      <c r="L262" s="9">
        <v>11.2</v>
      </c>
      <c r="M262" s="9">
        <v>10.5</v>
      </c>
      <c r="N262" s="9">
        <v>8.11</v>
      </c>
      <c r="O262" s="9">
        <v>8.73</v>
      </c>
      <c r="P262" s="10">
        <v>6.97</v>
      </c>
      <c r="Q262" s="10">
        <v>15.26</v>
      </c>
      <c r="R262" s="10">
        <v>15.06</v>
      </c>
      <c r="S262" s="10">
        <v>5.1100000000000003</v>
      </c>
      <c r="T262" s="10">
        <v>7.36</v>
      </c>
      <c r="U262" s="10">
        <v>13.33</v>
      </c>
      <c r="V262" s="10">
        <v>9.19</v>
      </c>
    </row>
    <row r="263" spans="1:22" x14ac:dyDescent="0.2">
      <c r="A263" s="11" t="s">
        <v>147</v>
      </c>
      <c r="B263" s="12" t="s">
        <v>396</v>
      </c>
      <c r="C263" s="12" t="s">
        <v>397</v>
      </c>
      <c r="D263" s="12" t="s">
        <v>158</v>
      </c>
      <c r="E263" s="12" t="s">
        <v>15</v>
      </c>
      <c r="F263" s="12">
        <v>631</v>
      </c>
      <c r="G263" s="12" t="s">
        <v>19</v>
      </c>
      <c r="H263" s="12" t="s">
        <v>17</v>
      </c>
      <c r="I263" s="12" t="s">
        <v>18</v>
      </c>
      <c r="J263" s="12">
        <v>11.97</v>
      </c>
      <c r="K263" s="12">
        <v>13.35</v>
      </c>
      <c r="L263" s="12">
        <v>8.61</v>
      </c>
      <c r="M263" s="12">
        <v>10.67</v>
      </c>
      <c r="N263" s="12">
        <v>17.41</v>
      </c>
      <c r="O263" s="12">
        <v>18.649999999999999</v>
      </c>
      <c r="P263" s="13">
        <v>25.4</v>
      </c>
      <c r="Q263" s="13">
        <v>16.91</v>
      </c>
      <c r="R263" s="13">
        <v>21.7</v>
      </c>
      <c r="S263" s="13">
        <v>51.94</v>
      </c>
      <c r="T263" s="13">
        <v>70.63</v>
      </c>
      <c r="U263" s="13">
        <v>21.95</v>
      </c>
      <c r="V263" s="13">
        <v>27.97</v>
      </c>
    </row>
    <row r="264" spans="1:22" x14ac:dyDescent="0.2">
      <c r="A264" s="8" t="s">
        <v>147</v>
      </c>
      <c r="B264" s="9" t="s">
        <v>398</v>
      </c>
      <c r="C264" s="9" t="s">
        <v>399</v>
      </c>
      <c r="D264" s="9" t="s">
        <v>158</v>
      </c>
      <c r="E264" s="9" t="s">
        <v>15</v>
      </c>
      <c r="F264" s="9">
        <v>606</v>
      </c>
      <c r="G264" s="9" t="s">
        <v>16</v>
      </c>
      <c r="H264" s="9" t="s">
        <v>17</v>
      </c>
      <c r="I264" s="9" t="s">
        <v>18</v>
      </c>
      <c r="J264" s="9">
        <v>16.32</v>
      </c>
      <c r="K264" s="9">
        <v>12.53</v>
      </c>
      <c r="L264" s="9">
        <v>10.47</v>
      </c>
      <c r="M264" s="9">
        <v>8.41</v>
      </c>
      <c r="N264" s="9">
        <v>7.78</v>
      </c>
      <c r="O264" s="9">
        <v>7.81</v>
      </c>
      <c r="P264" s="10">
        <v>8.24</v>
      </c>
      <c r="Q264" s="10">
        <v>8</v>
      </c>
      <c r="R264" s="10">
        <v>6.89</v>
      </c>
      <c r="S264" s="10">
        <v>5.22</v>
      </c>
      <c r="T264" s="10">
        <v>4.5999999999999996</v>
      </c>
      <c r="U264" s="10">
        <v>7.74</v>
      </c>
      <c r="V264" s="10">
        <v>7.27</v>
      </c>
    </row>
    <row r="265" spans="1:22" x14ac:dyDescent="0.2">
      <c r="A265" s="11" t="s">
        <v>147</v>
      </c>
      <c r="B265" s="12" t="s">
        <v>398</v>
      </c>
      <c r="C265" s="12" t="s">
        <v>399</v>
      </c>
      <c r="D265" s="12" t="s">
        <v>158</v>
      </c>
      <c r="E265" s="12" t="s">
        <v>15</v>
      </c>
      <c r="F265" s="12">
        <v>631</v>
      </c>
      <c r="G265" s="12" t="s">
        <v>19</v>
      </c>
      <c r="H265" s="12" t="s">
        <v>17</v>
      </c>
      <c r="I265" s="12" t="s">
        <v>18</v>
      </c>
      <c r="J265" s="12">
        <v>15.99</v>
      </c>
      <c r="K265" s="12">
        <v>19.38</v>
      </c>
      <c r="L265" s="12">
        <v>17.09</v>
      </c>
      <c r="M265" s="12">
        <v>20.65</v>
      </c>
      <c r="N265" s="12">
        <v>24.88</v>
      </c>
      <c r="O265" s="12">
        <v>29.47</v>
      </c>
      <c r="P265" s="13">
        <v>32.799999999999997</v>
      </c>
      <c r="Q265" s="13">
        <v>35.5</v>
      </c>
      <c r="R265" s="13">
        <v>39.75</v>
      </c>
      <c r="S265" s="13">
        <v>38.36</v>
      </c>
      <c r="T265" s="13">
        <v>38.97</v>
      </c>
      <c r="U265" s="13">
        <v>32.340000000000003</v>
      </c>
      <c r="V265" s="13">
        <v>30.66</v>
      </c>
    </row>
    <row r="266" spans="1:22" x14ac:dyDescent="0.2">
      <c r="A266" s="8" t="s">
        <v>147</v>
      </c>
      <c r="B266" s="9" t="s">
        <v>400</v>
      </c>
      <c r="C266" s="9" t="s">
        <v>401</v>
      </c>
      <c r="D266" s="9" t="s">
        <v>158</v>
      </c>
      <c r="E266" s="9" t="s">
        <v>15</v>
      </c>
      <c r="F266" s="9">
        <v>606</v>
      </c>
      <c r="G266" s="9" t="s">
        <v>16</v>
      </c>
      <c r="H266" s="9" t="s">
        <v>17</v>
      </c>
      <c r="I266" s="9" t="s">
        <v>18</v>
      </c>
      <c r="J266" s="9">
        <v>13.01</v>
      </c>
      <c r="K266" s="9">
        <v>9.92</v>
      </c>
      <c r="L266" s="9">
        <v>7.74</v>
      </c>
      <c r="M266" s="9">
        <v>1.85</v>
      </c>
      <c r="N266" s="9">
        <v>2.12</v>
      </c>
      <c r="O266" s="9">
        <v>2.75</v>
      </c>
      <c r="P266" s="10">
        <v>7.74</v>
      </c>
      <c r="Q266" s="10">
        <v>8.65</v>
      </c>
      <c r="R266" s="10">
        <v>3.96</v>
      </c>
      <c r="S266" s="10">
        <v>2.91</v>
      </c>
      <c r="T266" s="10">
        <v>1.25</v>
      </c>
      <c r="U266" s="10">
        <v>6.85</v>
      </c>
      <c r="V266" s="10">
        <v>5.99</v>
      </c>
    </row>
    <row r="267" spans="1:22" x14ac:dyDescent="0.2">
      <c r="A267" s="11" t="s">
        <v>147</v>
      </c>
      <c r="B267" s="12" t="s">
        <v>400</v>
      </c>
      <c r="C267" s="12" t="s">
        <v>401</v>
      </c>
      <c r="D267" s="12" t="s">
        <v>158</v>
      </c>
      <c r="E267" s="12" t="s">
        <v>15</v>
      </c>
      <c r="F267" s="12">
        <v>631</v>
      </c>
      <c r="G267" s="12" t="s">
        <v>19</v>
      </c>
      <c r="H267" s="12" t="s">
        <v>17</v>
      </c>
      <c r="I267" s="12" t="s">
        <v>18</v>
      </c>
      <c r="J267" s="12">
        <v>26.72</v>
      </c>
      <c r="K267" s="12">
        <v>27.99</v>
      </c>
      <c r="L267" s="12">
        <v>22.37</v>
      </c>
      <c r="M267" s="12">
        <v>48.66</v>
      </c>
      <c r="N267" s="12">
        <v>43.08</v>
      </c>
      <c r="O267" s="12">
        <v>53.64</v>
      </c>
      <c r="P267" s="13">
        <v>22.07</v>
      </c>
      <c r="Q267" s="13">
        <v>31.36</v>
      </c>
      <c r="R267" s="13">
        <v>41.52</v>
      </c>
      <c r="S267" s="13">
        <v>37.729999999999997</v>
      </c>
      <c r="T267" s="13">
        <v>55.05</v>
      </c>
      <c r="U267" s="13">
        <v>26.52</v>
      </c>
      <c r="V267" s="13">
        <v>34.46</v>
      </c>
    </row>
    <row r="268" spans="1:22" x14ac:dyDescent="0.2">
      <c r="A268" s="8" t="s">
        <v>147</v>
      </c>
      <c r="B268" s="9" t="s">
        <v>402</v>
      </c>
      <c r="C268" s="9" t="s">
        <v>403</v>
      </c>
      <c r="D268" s="9" t="s">
        <v>158</v>
      </c>
      <c r="E268" s="9" t="s">
        <v>15</v>
      </c>
      <c r="F268" s="9">
        <v>606</v>
      </c>
      <c r="G268" s="9" t="s">
        <v>16</v>
      </c>
      <c r="H268" s="9" t="s">
        <v>17</v>
      </c>
      <c r="I268" s="9" t="s">
        <v>18</v>
      </c>
      <c r="J268" s="9">
        <v>10.88</v>
      </c>
      <c r="K268" s="9">
        <v>8.5</v>
      </c>
      <c r="L268" s="9">
        <v>8.1</v>
      </c>
      <c r="M268" s="9">
        <v>8.14</v>
      </c>
      <c r="N268" s="9">
        <v>7.13</v>
      </c>
      <c r="O268" s="9">
        <v>7.85</v>
      </c>
      <c r="P268" s="10">
        <v>8.14</v>
      </c>
      <c r="Q268" s="10">
        <v>9.1</v>
      </c>
      <c r="R268" s="10">
        <v>7.2</v>
      </c>
      <c r="S268" s="10">
        <v>6.11</v>
      </c>
      <c r="T268" s="10">
        <v>7.36</v>
      </c>
      <c r="U268" s="10">
        <v>8.85</v>
      </c>
      <c r="V268" s="10">
        <v>7</v>
      </c>
    </row>
    <row r="269" spans="1:22" x14ac:dyDescent="0.2">
      <c r="A269" s="11" t="s">
        <v>147</v>
      </c>
      <c r="B269" s="12" t="s">
        <v>402</v>
      </c>
      <c r="C269" s="12" t="s">
        <v>403</v>
      </c>
      <c r="D269" s="12" t="s">
        <v>158</v>
      </c>
      <c r="E269" s="12" t="s">
        <v>15</v>
      </c>
      <c r="F269" s="12">
        <v>631</v>
      </c>
      <c r="G269" s="12" t="s">
        <v>19</v>
      </c>
      <c r="H269" s="12" t="s">
        <v>17</v>
      </c>
      <c r="I269" s="12" t="s">
        <v>18</v>
      </c>
      <c r="J269" s="12">
        <v>20.64</v>
      </c>
      <c r="K269" s="12">
        <v>22.39</v>
      </c>
      <c r="L269" s="12">
        <v>28.52</v>
      </c>
      <c r="M269" s="12">
        <v>20.51</v>
      </c>
      <c r="N269" s="12">
        <v>22.01</v>
      </c>
      <c r="O269" s="12">
        <v>33.630000000000003</v>
      </c>
      <c r="P269" s="13">
        <v>24.13</v>
      </c>
      <c r="Q269" s="13">
        <v>27.26</v>
      </c>
      <c r="R269" s="13">
        <v>24.67</v>
      </c>
      <c r="S269" s="13">
        <v>29.76</v>
      </c>
      <c r="T269" s="13">
        <v>31.51</v>
      </c>
      <c r="U269" s="13">
        <v>21.43</v>
      </c>
      <c r="V269" s="13">
        <v>28.99</v>
      </c>
    </row>
    <row r="270" spans="1:22" x14ac:dyDescent="0.2">
      <c r="A270" s="8" t="s">
        <v>147</v>
      </c>
      <c r="B270" s="9" t="s">
        <v>404</v>
      </c>
      <c r="C270" s="9" t="s">
        <v>405</v>
      </c>
      <c r="D270" s="9" t="s">
        <v>158</v>
      </c>
      <c r="E270" s="9" t="s">
        <v>15</v>
      </c>
      <c r="F270" s="9">
        <v>606</v>
      </c>
      <c r="G270" s="9" t="s">
        <v>16</v>
      </c>
      <c r="H270" s="9" t="s">
        <v>17</v>
      </c>
      <c r="I270" s="9" t="s">
        <v>18</v>
      </c>
      <c r="J270" s="9">
        <v>13.63</v>
      </c>
      <c r="K270" s="9">
        <v>10.8</v>
      </c>
      <c r="L270" s="9">
        <v>8.31</v>
      </c>
      <c r="M270" s="9">
        <v>5.51</v>
      </c>
      <c r="N270" s="9">
        <v>4.21</v>
      </c>
      <c r="O270" s="9">
        <v>7.5</v>
      </c>
      <c r="P270" s="10">
        <v>8.8000000000000007</v>
      </c>
      <c r="Q270" s="10">
        <v>8.9600000000000009</v>
      </c>
      <c r="R270" s="10">
        <v>7.28</v>
      </c>
      <c r="S270" s="10">
        <v>4.13</v>
      </c>
      <c r="T270" s="10">
        <v>4.25</v>
      </c>
      <c r="U270" s="10">
        <v>10.3</v>
      </c>
      <c r="V270" s="10">
        <v>7.68</v>
      </c>
    </row>
    <row r="271" spans="1:22" x14ac:dyDescent="0.2">
      <c r="A271" s="11" t="s">
        <v>147</v>
      </c>
      <c r="B271" s="12" t="s">
        <v>404</v>
      </c>
      <c r="C271" s="12" t="s">
        <v>405</v>
      </c>
      <c r="D271" s="12" t="s">
        <v>158</v>
      </c>
      <c r="E271" s="12" t="s">
        <v>15</v>
      </c>
      <c r="F271" s="12">
        <v>631</v>
      </c>
      <c r="G271" s="12" t="s">
        <v>19</v>
      </c>
      <c r="H271" s="12" t="s">
        <v>17</v>
      </c>
      <c r="I271" s="12" t="s">
        <v>18</v>
      </c>
      <c r="J271" s="12">
        <v>27.49</v>
      </c>
      <c r="K271" s="12">
        <v>29.43</v>
      </c>
      <c r="L271" s="12">
        <v>23.97</v>
      </c>
      <c r="M271" s="12">
        <v>44.83</v>
      </c>
      <c r="N271" s="12">
        <v>37.46</v>
      </c>
      <c r="O271" s="12">
        <v>34.54</v>
      </c>
      <c r="P271" s="13">
        <v>32.33</v>
      </c>
      <c r="Q271" s="13">
        <v>39.35</v>
      </c>
      <c r="R271" s="13">
        <v>38.159999999999997</v>
      </c>
      <c r="S271" s="13">
        <v>42.5</v>
      </c>
      <c r="T271" s="13">
        <v>37.17</v>
      </c>
      <c r="U271" s="13">
        <v>26.81</v>
      </c>
      <c r="V271" s="13">
        <v>33.25</v>
      </c>
    </row>
    <row r="272" spans="1:22" x14ac:dyDescent="0.2">
      <c r="A272" s="8" t="s">
        <v>147</v>
      </c>
      <c r="B272" s="9" t="s">
        <v>406</v>
      </c>
      <c r="C272" s="9" t="s">
        <v>407</v>
      </c>
      <c r="D272" s="9" t="s">
        <v>158</v>
      </c>
      <c r="E272" s="9" t="s">
        <v>15</v>
      </c>
      <c r="F272" s="9">
        <v>606</v>
      </c>
      <c r="G272" s="9" t="s">
        <v>16</v>
      </c>
      <c r="H272" s="9" t="s">
        <v>17</v>
      </c>
      <c r="I272" s="9" t="s">
        <v>18</v>
      </c>
      <c r="J272" s="9">
        <v>14.5</v>
      </c>
      <c r="K272" s="9">
        <v>9.09</v>
      </c>
      <c r="L272" s="9">
        <v>10.63</v>
      </c>
      <c r="M272" s="9">
        <v>8.15</v>
      </c>
      <c r="N272" s="9">
        <v>7.39</v>
      </c>
      <c r="O272" s="9">
        <v>6.23</v>
      </c>
      <c r="P272" s="10">
        <v>6.98</v>
      </c>
      <c r="Q272" s="10">
        <v>11.32</v>
      </c>
      <c r="R272" s="10">
        <v>9.84</v>
      </c>
      <c r="S272" s="10">
        <v>4.88</v>
      </c>
      <c r="T272" s="10">
        <v>5.29</v>
      </c>
      <c r="U272" s="10">
        <v>9.02</v>
      </c>
      <c r="V272" s="10">
        <v>7.55</v>
      </c>
    </row>
    <row r="273" spans="1:22" x14ac:dyDescent="0.2">
      <c r="A273" s="11" t="s">
        <v>147</v>
      </c>
      <c r="B273" s="12" t="s">
        <v>406</v>
      </c>
      <c r="C273" s="12" t="s">
        <v>407</v>
      </c>
      <c r="D273" s="12" t="s">
        <v>158</v>
      </c>
      <c r="E273" s="12" t="s">
        <v>15</v>
      </c>
      <c r="F273" s="12">
        <v>631</v>
      </c>
      <c r="G273" s="12" t="s">
        <v>19</v>
      </c>
      <c r="H273" s="12" t="s">
        <v>17</v>
      </c>
      <c r="I273" s="12" t="s">
        <v>18</v>
      </c>
      <c r="J273" s="12">
        <v>12.47</v>
      </c>
      <c r="K273" s="12">
        <v>14.45</v>
      </c>
      <c r="L273" s="12">
        <v>11.37</v>
      </c>
      <c r="M273" s="12">
        <v>13.05</v>
      </c>
      <c r="N273" s="12">
        <v>19.190000000000001</v>
      </c>
      <c r="O273" s="12">
        <v>25.09</v>
      </c>
      <c r="P273" s="13">
        <v>24.16</v>
      </c>
      <c r="Q273" s="13">
        <v>19.809999999999999</v>
      </c>
      <c r="R273" s="13">
        <v>26.14</v>
      </c>
      <c r="S273" s="13">
        <v>42.72</v>
      </c>
      <c r="T273" s="13">
        <v>63.29</v>
      </c>
      <c r="U273" s="13">
        <v>25.49</v>
      </c>
      <c r="V273" s="13">
        <v>28.31</v>
      </c>
    </row>
    <row r="274" spans="1:22" x14ac:dyDescent="0.2">
      <c r="A274" s="8" t="s">
        <v>147</v>
      </c>
      <c r="B274" s="9" t="s">
        <v>408</v>
      </c>
      <c r="C274" s="9" t="s">
        <v>409</v>
      </c>
      <c r="D274" s="9" t="s">
        <v>158</v>
      </c>
      <c r="E274" s="9" t="s">
        <v>15</v>
      </c>
      <c r="F274" s="9">
        <v>606</v>
      </c>
      <c r="G274" s="9" t="s">
        <v>16</v>
      </c>
      <c r="H274" s="9" t="s">
        <v>17</v>
      </c>
      <c r="I274" s="9" t="s">
        <v>18</v>
      </c>
      <c r="J274" s="9">
        <v>11.72</v>
      </c>
      <c r="K274" s="9">
        <v>9.34</v>
      </c>
      <c r="L274" s="9">
        <v>8.91</v>
      </c>
      <c r="M274" s="9">
        <v>8.57</v>
      </c>
      <c r="N274" s="9">
        <v>7.98</v>
      </c>
      <c r="O274" s="9">
        <v>8.6999999999999993</v>
      </c>
      <c r="P274" s="10">
        <v>8.34</v>
      </c>
      <c r="Q274" s="10">
        <v>10.32</v>
      </c>
      <c r="R274" s="10">
        <v>7.73</v>
      </c>
      <c r="S274" s="10">
        <v>6.52</v>
      </c>
      <c r="T274" s="10">
        <v>6.74</v>
      </c>
      <c r="U274" s="10">
        <v>9.07</v>
      </c>
      <c r="V274" s="10">
        <v>7.27</v>
      </c>
    </row>
    <row r="275" spans="1:22" x14ac:dyDescent="0.2">
      <c r="A275" s="11" t="s">
        <v>147</v>
      </c>
      <c r="B275" s="12" t="s">
        <v>408</v>
      </c>
      <c r="C275" s="12" t="s">
        <v>409</v>
      </c>
      <c r="D275" s="12" t="s">
        <v>158</v>
      </c>
      <c r="E275" s="12" t="s">
        <v>15</v>
      </c>
      <c r="F275" s="12">
        <v>631</v>
      </c>
      <c r="G275" s="12" t="s">
        <v>19</v>
      </c>
      <c r="H275" s="12" t="s">
        <v>17</v>
      </c>
      <c r="I275" s="12" t="s">
        <v>18</v>
      </c>
      <c r="J275" s="12">
        <v>21.22</v>
      </c>
      <c r="K275" s="12">
        <v>23.05</v>
      </c>
      <c r="L275" s="12">
        <v>30.24</v>
      </c>
      <c r="M275" s="12">
        <v>21.92</v>
      </c>
      <c r="N275" s="12">
        <v>22.69</v>
      </c>
      <c r="O275" s="12">
        <v>35.82</v>
      </c>
      <c r="P275" s="13">
        <v>24.22</v>
      </c>
      <c r="Q275" s="13">
        <v>25.52</v>
      </c>
      <c r="R275" s="13">
        <v>25.09</v>
      </c>
      <c r="S275" s="13">
        <v>30.61</v>
      </c>
      <c r="T275" s="13">
        <v>35.549999999999997</v>
      </c>
      <c r="U275" s="13">
        <v>22.39</v>
      </c>
      <c r="V275" s="13">
        <v>30.89</v>
      </c>
    </row>
    <row r="276" spans="1:22" x14ac:dyDescent="0.2">
      <c r="A276" s="8" t="s">
        <v>147</v>
      </c>
      <c r="B276" s="9" t="s">
        <v>410</v>
      </c>
      <c r="C276" s="9" t="s">
        <v>41</v>
      </c>
      <c r="D276" s="9" t="s">
        <v>158</v>
      </c>
      <c r="E276" s="9" t="s">
        <v>15</v>
      </c>
      <c r="F276" s="9">
        <v>606</v>
      </c>
      <c r="G276" s="9" t="s">
        <v>16</v>
      </c>
      <c r="H276" s="9" t="s">
        <v>17</v>
      </c>
      <c r="I276" s="9" t="s">
        <v>18</v>
      </c>
      <c r="J276" s="9">
        <v>13.1</v>
      </c>
      <c r="K276" s="9">
        <v>7.94</v>
      </c>
      <c r="L276" s="9">
        <v>10.69</v>
      </c>
      <c r="M276" s="9">
        <v>9.86</v>
      </c>
      <c r="N276" s="9">
        <v>7.66</v>
      </c>
      <c r="O276" s="9">
        <v>9.5299999999999994</v>
      </c>
      <c r="P276" s="10">
        <v>6.94</v>
      </c>
      <c r="Q276" s="10">
        <v>13.87</v>
      </c>
      <c r="R276" s="10">
        <v>13.42</v>
      </c>
      <c r="S276" s="10">
        <v>5.65</v>
      </c>
      <c r="T276" s="10">
        <v>7.13</v>
      </c>
      <c r="U276" s="10">
        <v>13.4</v>
      </c>
      <c r="V276" s="10">
        <v>7.47</v>
      </c>
    </row>
    <row r="277" spans="1:22" x14ac:dyDescent="0.2">
      <c r="A277" s="11" t="s">
        <v>147</v>
      </c>
      <c r="B277" s="12" t="s">
        <v>410</v>
      </c>
      <c r="C277" s="12" t="s">
        <v>41</v>
      </c>
      <c r="D277" s="12" t="s">
        <v>158</v>
      </c>
      <c r="E277" s="12" t="s">
        <v>15</v>
      </c>
      <c r="F277" s="12">
        <v>631</v>
      </c>
      <c r="G277" s="12" t="s">
        <v>19</v>
      </c>
      <c r="H277" s="12" t="s">
        <v>17</v>
      </c>
      <c r="I277" s="12" t="s">
        <v>18</v>
      </c>
      <c r="J277" s="12">
        <v>15.27</v>
      </c>
      <c r="K277" s="12">
        <v>17.03</v>
      </c>
      <c r="L277" s="12">
        <v>13.76</v>
      </c>
      <c r="M277" s="12">
        <v>13.91</v>
      </c>
      <c r="N277" s="12">
        <v>21.1</v>
      </c>
      <c r="O277" s="12">
        <v>19.36</v>
      </c>
      <c r="P277" s="13">
        <v>26.3</v>
      </c>
      <c r="Q277" s="13">
        <v>18.440000000000001</v>
      </c>
      <c r="R277" s="13">
        <v>23.12</v>
      </c>
      <c r="S277" s="13">
        <v>44.31</v>
      </c>
      <c r="T277" s="13">
        <v>65.569999999999993</v>
      </c>
      <c r="U277" s="13">
        <v>26.51</v>
      </c>
      <c r="V277" s="13">
        <v>31.18</v>
      </c>
    </row>
    <row r="278" spans="1:22" x14ac:dyDescent="0.2">
      <c r="A278" s="8" t="s">
        <v>147</v>
      </c>
      <c r="B278" s="9" t="s">
        <v>411</v>
      </c>
      <c r="C278" s="9" t="s">
        <v>412</v>
      </c>
      <c r="D278" s="9" t="s">
        <v>158</v>
      </c>
      <c r="E278" s="9" t="s">
        <v>15</v>
      </c>
      <c r="F278" s="9">
        <v>606</v>
      </c>
      <c r="G278" s="9" t="s">
        <v>16</v>
      </c>
      <c r="H278" s="9" t="s">
        <v>17</v>
      </c>
      <c r="I278" s="9" t="s">
        <v>18</v>
      </c>
      <c r="J278" s="9">
        <v>13.44</v>
      </c>
      <c r="K278" s="9">
        <v>6.56</v>
      </c>
      <c r="L278" s="9">
        <v>11.35</v>
      </c>
      <c r="M278" s="9">
        <v>10.49</v>
      </c>
      <c r="N278" s="9">
        <v>8.24</v>
      </c>
      <c r="O278" s="9">
        <v>8.01</v>
      </c>
      <c r="P278" s="10">
        <v>6.7</v>
      </c>
      <c r="Q278" s="10">
        <v>16.45</v>
      </c>
      <c r="R278" s="10">
        <v>16.16</v>
      </c>
      <c r="S278" s="10">
        <v>5.18</v>
      </c>
      <c r="T278" s="10">
        <v>7.16</v>
      </c>
      <c r="U278" s="10">
        <v>13.82</v>
      </c>
      <c r="V278" s="10">
        <v>9.36</v>
      </c>
    </row>
    <row r="279" spans="1:22" x14ac:dyDescent="0.2">
      <c r="A279" s="11" t="s">
        <v>147</v>
      </c>
      <c r="B279" s="12" t="s">
        <v>411</v>
      </c>
      <c r="C279" s="12" t="s">
        <v>412</v>
      </c>
      <c r="D279" s="12" t="s">
        <v>158</v>
      </c>
      <c r="E279" s="12" t="s">
        <v>15</v>
      </c>
      <c r="F279" s="12">
        <v>631</v>
      </c>
      <c r="G279" s="12" t="s">
        <v>19</v>
      </c>
      <c r="H279" s="12" t="s">
        <v>17</v>
      </c>
      <c r="I279" s="12" t="s">
        <v>18</v>
      </c>
      <c r="J279" s="12">
        <v>11.66</v>
      </c>
      <c r="K279" s="12">
        <v>13.3</v>
      </c>
      <c r="L279" s="12">
        <v>8.19</v>
      </c>
      <c r="M279" s="12">
        <v>10.32</v>
      </c>
      <c r="N279" s="12">
        <v>16.920000000000002</v>
      </c>
      <c r="O279" s="12">
        <v>19.010000000000002</v>
      </c>
      <c r="P279" s="13">
        <v>27.36</v>
      </c>
      <c r="Q279" s="13">
        <v>16.13</v>
      </c>
      <c r="R279" s="13">
        <v>21.62</v>
      </c>
      <c r="S279" s="13">
        <v>56.18</v>
      </c>
      <c r="T279" s="13">
        <v>83.05</v>
      </c>
      <c r="U279" s="13">
        <v>22.85</v>
      </c>
      <c r="V279" s="13">
        <v>29.84</v>
      </c>
    </row>
    <row r="280" spans="1:22" x14ac:dyDescent="0.2">
      <c r="A280" s="8" t="s">
        <v>147</v>
      </c>
      <c r="B280" s="9" t="s">
        <v>413</v>
      </c>
      <c r="C280" s="9" t="s">
        <v>414</v>
      </c>
      <c r="D280" s="9" t="s">
        <v>158</v>
      </c>
      <c r="E280" s="9" t="s">
        <v>15</v>
      </c>
      <c r="F280" s="9">
        <v>606</v>
      </c>
      <c r="G280" s="9" t="s">
        <v>16</v>
      </c>
      <c r="H280" s="9" t="s">
        <v>17</v>
      </c>
      <c r="I280" s="9" t="s">
        <v>18</v>
      </c>
      <c r="J280" s="9">
        <v>12.23</v>
      </c>
      <c r="K280" s="9">
        <v>11.52</v>
      </c>
      <c r="L280" s="9">
        <v>9.07</v>
      </c>
      <c r="M280" s="9">
        <v>8.01</v>
      </c>
      <c r="N280" s="9">
        <v>5.96</v>
      </c>
      <c r="O280" s="9">
        <v>13.32</v>
      </c>
      <c r="P280" s="10">
        <v>7.53</v>
      </c>
      <c r="Q280" s="10">
        <v>7.71</v>
      </c>
      <c r="R280" s="10">
        <v>7.02</v>
      </c>
      <c r="S280" s="10">
        <v>6.74</v>
      </c>
      <c r="T280" s="10">
        <v>7.06</v>
      </c>
      <c r="U280" s="10">
        <v>12.49</v>
      </c>
      <c r="V280" s="10">
        <v>3.12</v>
      </c>
    </row>
    <row r="281" spans="1:22" x14ac:dyDescent="0.2">
      <c r="A281" s="1" t="s">
        <v>147</v>
      </c>
      <c r="B281" s="2" t="s">
        <v>413</v>
      </c>
      <c r="C281" s="2" t="s">
        <v>414</v>
      </c>
      <c r="D281" s="2" t="s">
        <v>158</v>
      </c>
      <c r="E281" s="2" t="s">
        <v>15</v>
      </c>
      <c r="F281" s="2">
        <v>631</v>
      </c>
      <c r="G281" s="2" t="s">
        <v>19</v>
      </c>
      <c r="H281" s="2" t="s">
        <v>17</v>
      </c>
      <c r="I281" s="2" t="s">
        <v>18</v>
      </c>
      <c r="J281" s="2">
        <v>24.19</v>
      </c>
      <c r="K281" s="2">
        <v>22.55</v>
      </c>
      <c r="L281" s="2">
        <v>29.58</v>
      </c>
      <c r="M281" s="2">
        <v>25.4</v>
      </c>
      <c r="N281" s="2">
        <v>35</v>
      </c>
      <c r="O281" s="2">
        <v>19.850000000000001</v>
      </c>
      <c r="P281" s="3">
        <v>24.32</v>
      </c>
      <c r="Q281" s="3">
        <v>27.48</v>
      </c>
      <c r="R281" s="3">
        <v>29.06</v>
      </c>
      <c r="S281" s="3">
        <v>27.93</v>
      </c>
      <c r="T281" s="3">
        <v>34.78</v>
      </c>
      <c r="U281" s="3">
        <v>33.65</v>
      </c>
      <c r="V281" s="3">
        <v>34.74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38" sqref="D38:D39"/>
    </sheetView>
  </sheetViews>
  <sheetFormatPr defaultRowHeight="12" x14ac:dyDescent="0.2"/>
  <cols>
    <col min="1" max="1" width="6.7109375" customWidth="1"/>
    <col min="2" max="2" width="50.7109375" customWidth="1"/>
    <col min="15" max="15" width="3.7109375" customWidth="1"/>
    <col min="16" max="20" width="15.7109375" customWidth="1"/>
    <col min="22" max="22" width="23.42578125" bestFit="1" customWidth="1"/>
  </cols>
  <sheetData>
    <row r="1" spans="1:24" ht="12.75" thickBot="1" x14ac:dyDescent="0.25">
      <c r="A1" s="15"/>
      <c r="B1" s="15" t="s">
        <v>134</v>
      </c>
      <c r="C1" s="15" t="s">
        <v>135</v>
      </c>
      <c r="D1" s="24">
        <v>2011</v>
      </c>
      <c r="E1" s="24">
        <v>2012</v>
      </c>
      <c r="F1" s="24">
        <v>2013</v>
      </c>
      <c r="G1" s="24">
        <v>2014</v>
      </c>
      <c r="H1" s="24">
        <v>2015</v>
      </c>
      <c r="I1" s="24">
        <v>2016</v>
      </c>
      <c r="J1" s="24">
        <v>2017</v>
      </c>
      <c r="K1" s="24">
        <v>2018</v>
      </c>
      <c r="L1" s="24">
        <v>2019</v>
      </c>
      <c r="M1" s="24">
        <v>2020</v>
      </c>
      <c r="N1" s="24">
        <v>2021</v>
      </c>
      <c r="O1" s="15"/>
      <c r="P1" s="15" t="s">
        <v>136</v>
      </c>
      <c r="Q1" s="15" t="s">
        <v>137</v>
      </c>
      <c r="R1" s="15" t="s">
        <v>138</v>
      </c>
      <c r="S1" s="15" t="s">
        <v>139</v>
      </c>
      <c r="T1" s="15" t="s">
        <v>140</v>
      </c>
      <c r="V1" s="23" t="s">
        <v>64</v>
      </c>
      <c r="W1" s="23" t="s">
        <v>46</v>
      </c>
      <c r="X1" s="23" t="s">
        <v>58</v>
      </c>
    </row>
    <row r="2" spans="1:24" x14ac:dyDescent="0.2">
      <c r="B2" t="s">
        <v>116</v>
      </c>
      <c r="C2" t="s">
        <v>141</v>
      </c>
      <c r="D2" s="14">
        <v>4.9953953333333329E-2</v>
      </c>
      <c r="E2" s="14">
        <v>8.7653699999999998E-3</v>
      </c>
      <c r="F2" s="14">
        <v>1.116379E-2</v>
      </c>
      <c r="G2" s="14">
        <v>1.416162E-2</v>
      </c>
      <c r="H2" s="14">
        <v>1.445892E-2</v>
      </c>
      <c r="I2" s="14">
        <v>1.2812956666666667E-2</v>
      </c>
      <c r="J2" s="14">
        <v>1.5799439999999998E-2</v>
      </c>
      <c r="K2" s="14">
        <v>1.6087496666666666E-2</v>
      </c>
      <c r="L2" s="14">
        <v>1.2081439999999999E-2</v>
      </c>
      <c r="M2" s="14">
        <v>1.1033600000000001E-2</v>
      </c>
      <c r="N2" s="14"/>
      <c r="P2" s="14">
        <f t="shared" ref="P2:P16" si="0">AVERAGE(D2:M2)</f>
        <v>1.6631858666666666E-2</v>
      </c>
      <c r="Q2" s="14">
        <f>IFERROR(LINEST(D2:M2),"신분류")</f>
        <v>-1.8132403636363639E-3</v>
      </c>
      <c r="R2" s="17" t="str">
        <f t="shared" ref="R2:R16" si="1">IF(P2&gt;0,$W$2,IF(Q2&gt;0,$W$4,$W$3))</f>
        <v>성장산업</v>
      </c>
      <c r="S2" s="17" t="str">
        <f t="shared" ref="S2:S16" si="2">IF(R2=$W$4,"업력 10년 미만 여부","")</f>
        <v/>
      </c>
      <c r="T2" s="17" t="str">
        <f t="shared" ref="T2:T16" si="3">IF(R2=$W$2,"1%",IF(R2=$W$3,"0%","확인"))</f>
        <v>1%</v>
      </c>
      <c r="V2" s="19" t="s">
        <v>53</v>
      </c>
      <c r="W2" s="18" t="s">
        <v>50</v>
      </c>
      <c r="X2">
        <f>COUNTIF($R$2:$R$122,W2)</f>
        <v>15</v>
      </c>
    </row>
    <row r="3" spans="1:24" x14ac:dyDescent="0.2">
      <c r="B3" t="s">
        <v>117</v>
      </c>
      <c r="C3" t="s">
        <v>42</v>
      </c>
      <c r="D3" s="14"/>
      <c r="E3" s="14"/>
      <c r="F3" s="14"/>
      <c r="G3" s="14">
        <v>0.27284688000000001</v>
      </c>
      <c r="H3" s="14"/>
      <c r="I3" s="14">
        <v>0.35678951999999997</v>
      </c>
      <c r="J3" s="14"/>
      <c r="K3" s="14">
        <v>0.21461142499999999</v>
      </c>
      <c r="L3" s="14">
        <v>0.15392050666666665</v>
      </c>
      <c r="M3" s="14">
        <v>4.7798273333333328E-2</v>
      </c>
      <c r="N3" s="14"/>
      <c r="P3" s="14">
        <f t="shared" si="0"/>
        <v>0.20919332100000002</v>
      </c>
      <c r="Q3" s="41" t="str">
        <f t="shared" ref="Q3:Q16" si="4">IFERROR(LINEST(D3:M3),"신분류")</f>
        <v>신분류</v>
      </c>
      <c r="R3" s="17" t="str">
        <f t="shared" si="1"/>
        <v>성장산업</v>
      </c>
      <c r="S3" s="17" t="str">
        <f t="shared" si="2"/>
        <v/>
      </c>
      <c r="T3" s="17" t="str">
        <f t="shared" si="3"/>
        <v>1%</v>
      </c>
      <c r="V3" t="s">
        <v>56</v>
      </c>
      <c r="W3" s="17" t="s">
        <v>55</v>
      </c>
      <c r="X3">
        <f>COUNTIF($R$2:$R$122,W3)</f>
        <v>0</v>
      </c>
    </row>
    <row r="4" spans="1:24" x14ac:dyDescent="0.2">
      <c r="B4" t="s">
        <v>118</v>
      </c>
      <c r="C4" t="s">
        <v>142</v>
      </c>
      <c r="D4" s="14"/>
      <c r="E4" s="14"/>
      <c r="F4" s="14"/>
      <c r="G4" s="14"/>
      <c r="H4" s="14"/>
      <c r="I4" s="14"/>
      <c r="J4" s="14"/>
      <c r="K4" s="14">
        <v>2.389426E-2</v>
      </c>
      <c r="L4" s="14">
        <v>2.0407120000000001E-2</v>
      </c>
      <c r="M4" s="14">
        <v>1.9391454999999998E-2</v>
      </c>
      <c r="N4" s="14"/>
      <c r="P4" s="14">
        <f t="shared" si="0"/>
        <v>2.1230945000000001E-2</v>
      </c>
      <c r="Q4" s="41" t="str">
        <f t="shared" si="4"/>
        <v>신분류</v>
      </c>
      <c r="R4" s="17" t="str">
        <f t="shared" si="1"/>
        <v>성장산업</v>
      </c>
      <c r="S4" s="17" t="str">
        <f t="shared" si="2"/>
        <v/>
      </c>
      <c r="T4" s="17" t="str">
        <f t="shared" si="3"/>
        <v>1%</v>
      </c>
      <c r="V4" s="16" t="s">
        <v>51</v>
      </c>
      <c r="W4" s="17" t="s">
        <v>52</v>
      </c>
      <c r="X4">
        <f>COUNTIF($R$2:$R$122,W4)</f>
        <v>0</v>
      </c>
    </row>
    <row r="5" spans="1:24" x14ac:dyDescent="0.2">
      <c r="B5" t="s">
        <v>119</v>
      </c>
      <c r="C5" t="s">
        <v>142</v>
      </c>
      <c r="D5" s="14">
        <v>3.6087036666666669E-2</v>
      </c>
      <c r="E5" s="14">
        <v>2.638035E-2</v>
      </c>
      <c r="F5" s="14">
        <v>2.1595420000000001E-2</v>
      </c>
      <c r="G5" s="14">
        <v>2.0485586666666666E-2</v>
      </c>
      <c r="H5" s="14">
        <v>2.5532640000000006E-2</v>
      </c>
      <c r="I5" s="14">
        <v>1.8015373333333334E-2</v>
      </c>
      <c r="J5" s="14">
        <v>6.957376500000001E-2</v>
      </c>
      <c r="K5" s="14">
        <v>2.0226275000000002E-2</v>
      </c>
      <c r="L5" s="14">
        <v>3.5503450000000006E-2</v>
      </c>
      <c r="M5" s="14">
        <v>1.3154634999999998E-2</v>
      </c>
      <c r="N5" s="14"/>
      <c r="P5" s="14">
        <f t="shared" si="0"/>
        <v>2.8655453166666667E-2</v>
      </c>
      <c r="Q5" s="14">
        <f t="shared" si="4"/>
        <v>-5.8353767676767792E-5</v>
      </c>
      <c r="R5" s="17" t="str">
        <f t="shared" si="1"/>
        <v>성장산업</v>
      </c>
      <c r="S5" s="17" t="str">
        <f t="shared" si="2"/>
        <v/>
      </c>
      <c r="T5" s="17" t="str">
        <f t="shared" si="3"/>
        <v>1%</v>
      </c>
    </row>
    <row r="6" spans="1:24" x14ac:dyDescent="0.2">
      <c r="B6" t="s">
        <v>120</v>
      </c>
      <c r="C6" t="s">
        <v>141</v>
      </c>
      <c r="D6" s="14">
        <v>0.108296375</v>
      </c>
      <c r="E6" s="14">
        <v>4.8610050000000002E-2</v>
      </c>
      <c r="F6" s="14">
        <v>2.5124799999999996E-2</v>
      </c>
      <c r="G6" s="14">
        <v>2.5135200000000003E-2</v>
      </c>
      <c r="H6" s="14">
        <v>4.1701209999999996E-2</v>
      </c>
      <c r="I6" s="14">
        <v>2.5175315E-2</v>
      </c>
      <c r="J6" s="14">
        <v>4.0414599999999995E-2</v>
      </c>
      <c r="K6" s="14">
        <v>2.2471770000000002E-2</v>
      </c>
      <c r="L6" s="14">
        <v>7.7215527499999992E-2</v>
      </c>
      <c r="M6" s="14">
        <v>5.7878915999999989E-2</v>
      </c>
      <c r="N6" s="14"/>
      <c r="P6" s="14">
        <f t="shared" si="0"/>
        <v>4.7202376349999998E-2</v>
      </c>
      <c r="Q6" s="14">
        <f t="shared" si="4"/>
        <v>-1.4392220212121225E-3</v>
      </c>
      <c r="R6" s="17" t="str">
        <f t="shared" si="1"/>
        <v>성장산업</v>
      </c>
      <c r="S6" s="17" t="str">
        <f t="shared" si="2"/>
        <v/>
      </c>
      <c r="T6" s="17" t="str">
        <f t="shared" si="3"/>
        <v>1%</v>
      </c>
    </row>
    <row r="7" spans="1:24" x14ac:dyDescent="0.2">
      <c r="B7" t="s">
        <v>121</v>
      </c>
      <c r="C7" t="s">
        <v>143</v>
      </c>
      <c r="D7" s="14">
        <v>2.1660513333333336E-2</v>
      </c>
      <c r="E7" s="14">
        <v>1.2753178E-2</v>
      </c>
      <c r="F7" s="14">
        <v>1.5077717500000001E-2</v>
      </c>
      <c r="G7" s="14">
        <v>1.7218681428571431E-2</v>
      </c>
      <c r="H7" s="14">
        <v>2.2079575000000001E-2</v>
      </c>
      <c r="I7" s="14">
        <v>2.4281018571428576E-2</v>
      </c>
      <c r="J7" s="14">
        <v>3.2350431428571427E-2</v>
      </c>
      <c r="K7" s="14">
        <v>1.5960226249999997E-2</v>
      </c>
      <c r="L7" s="14">
        <v>1.9754497499999999E-2</v>
      </c>
      <c r="M7" s="14">
        <v>1.5082438571428573E-2</v>
      </c>
      <c r="N7" s="14"/>
      <c r="P7" s="14">
        <f t="shared" si="0"/>
        <v>1.9621827758333332E-2</v>
      </c>
      <c r="Q7" s="14">
        <f t="shared" si="4"/>
        <v>2.534290967532468E-4</v>
      </c>
      <c r="R7" s="17" t="str">
        <f t="shared" si="1"/>
        <v>성장산업</v>
      </c>
      <c r="S7" s="17" t="str">
        <f t="shared" si="2"/>
        <v/>
      </c>
      <c r="T7" s="17" t="str">
        <f t="shared" si="3"/>
        <v>1%</v>
      </c>
    </row>
    <row r="8" spans="1:24" x14ac:dyDescent="0.2">
      <c r="B8" t="s">
        <v>122</v>
      </c>
      <c r="C8" t="s">
        <v>144</v>
      </c>
      <c r="D8" s="14"/>
      <c r="E8" s="14"/>
      <c r="F8" s="14"/>
      <c r="G8" s="14"/>
      <c r="H8" s="14"/>
      <c r="I8" s="14"/>
      <c r="J8" s="14"/>
      <c r="K8" s="14"/>
      <c r="L8" s="14"/>
      <c r="M8" s="14">
        <v>8.7149370000000004E-2</v>
      </c>
      <c r="N8" s="14"/>
      <c r="P8" s="14">
        <f t="shared" si="0"/>
        <v>8.7149370000000004E-2</v>
      </c>
      <c r="Q8" s="41" t="str">
        <f t="shared" si="4"/>
        <v>신분류</v>
      </c>
      <c r="R8" s="17" t="str">
        <f t="shared" si="1"/>
        <v>성장산업</v>
      </c>
      <c r="S8" s="17" t="str">
        <f t="shared" si="2"/>
        <v/>
      </c>
      <c r="T8" s="17" t="str">
        <f t="shared" si="3"/>
        <v>1%</v>
      </c>
    </row>
    <row r="9" spans="1:24" x14ac:dyDescent="0.2">
      <c r="B9" t="s">
        <v>123</v>
      </c>
      <c r="C9" t="s">
        <v>42</v>
      </c>
      <c r="D9" s="14">
        <v>1.4199119999999999E-2</v>
      </c>
      <c r="E9" s="14"/>
      <c r="F9" s="14"/>
      <c r="G9" s="14"/>
      <c r="H9" s="14"/>
      <c r="I9" s="14">
        <v>2.9830720000000002E-2</v>
      </c>
      <c r="J9" s="14">
        <v>3.0050900000000002E-2</v>
      </c>
      <c r="K9" s="14">
        <v>2.8157880000000003E-2</v>
      </c>
      <c r="L9" s="14">
        <v>2.6334140000000002E-2</v>
      </c>
      <c r="M9" s="14">
        <v>2.40486E-2</v>
      </c>
      <c r="N9" s="14"/>
      <c r="P9" s="14">
        <f t="shared" si="0"/>
        <v>2.5436893333333335E-2</v>
      </c>
      <c r="Q9" s="41" t="str">
        <f t="shared" si="4"/>
        <v>신분류</v>
      </c>
      <c r="R9" s="17" t="str">
        <f t="shared" si="1"/>
        <v>성장산업</v>
      </c>
      <c r="S9" s="17" t="str">
        <f t="shared" si="2"/>
        <v/>
      </c>
      <c r="T9" s="17" t="str">
        <f t="shared" si="3"/>
        <v>1%</v>
      </c>
    </row>
    <row r="10" spans="1:24" x14ac:dyDescent="0.2">
      <c r="B10" t="s">
        <v>124</v>
      </c>
      <c r="C10" t="s">
        <v>42</v>
      </c>
      <c r="D10" s="14">
        <v>4.4084990000000004E-2</v>
      </c>
      <c r="E10" s="14">
        <v>2.1397917500000002E-2</v>
      </c>
      <c r="F10" s="14">
        <v>1.7811145E-2</v>
      </c>
      <c r="G10" s="14">
        <v>2.4041207999999998E-2</v>
      </c>
      <c r="H10" s="14">
        <v>2.6415542000000004E-2</v>
      </c>
      <c r="I10" s="14">
        <v>1.6187872000000002E-2</v>
      </c>
      <c r="J10" s="14">
        <v>2.4565882000000001E-2</v>
      </c>
      <c r="K10" s="14">
        <v>2.1280695999999998E-2</v>
      </c>
      <c r="L10" s="14">
        <v>1.9400882000000001E-2</v>
      </c>
      <c r="M10" s="14">
        <v>9.4998849999999996E-3</v>
      </c>
      <c r="N10" s="14"/>
      <c r="P10" s="14">
        <f t="shared" si="0"/>
        <v>2.246860195E-2</v>
      </c>
      <c r="Q10" s="14">
        <f t="shared" si="4"/>
        <v>-1.9184914333333334E-3</v>
      </c>
      <c r="R10" s="17" t="str">
        <f t="shared" si="1"/>
        <v>성장산업</v>
      </c>
      <c r="S10" s="17" t="str">
        <f t="shared" si="2"/>
        <v/>
      </c>
      <c r="T10" s="17" t="str">
        <f t="shared" si="3"/>
        <v>1%</v>
      </c>
    </row>
    <row r="11" spans="1:24" x14ac:dyDescent="0.2">
      <c r="B11" t="s">
        <v>125</v>
      </c>
      <c r="C11" t="s">
        <v>42</v>
      </c>
      <c r="D11" s="14">
        <v>4.8965834999999999E-2</v>
      </c>
      <c r="E11" s="14">
        <v>3.0575422499999998E-2</v>
      </c>
      <c r="F11" s="14">
        <v>2.1700649999999998E-2</v>
      </c>
      <c r="G11" s="14">
        <v>2.7974025E-2</v>
      </c>
      <c r="H11" s="14">
        <v>2.4884004000000001E-2</v>
      </c>
      <c r="I11" s="14">
        <v>2.7038133333333336E-2</v>
      </c>
      <c r="J11" s="14">
        <v>3.4057578333333331E-2</v>
      </c>
      <c r="K11" s="14">
        <v>2.9487200000000002E-2</v>
      </c>
      <c r="L11" s="14">
        <v>2.5119674999999998E-2</v>
      </c>
      <c r="M11" s="14">
        <v>3.0400104999999997E-2</v>
      </c>
      <c r="N11" s="14"/>
      <c r="P11" s="14">
        <f t="shared" si="0"/>
        <v>3.0020262816666664E-2</v>
      </c>
      <c r="Q11" s="14">
        <f t="shared" si="4"/>
        <v>-8.8451068585858566E-4</v>
      </c>
      <c r="R11" s="17" t="str">
        <f t="shared" si="1"/>
        <v>성장산업</v>
      </c>
      <c r="S11" s="17" t="str">
        <f t="shared" si="2"/>
        <v/>
      </c>
      <c r="T11" s="17" t="str">
        <f t="shared" si="3"/>
        <v>1%</v>
      </c>
    </row>
    <row r="12" spans="1:24" x14ac:dyDescent="0.2">
      <c r="B12" t="s">
        <v>126</v>
      </c>
      <c r="C12" t="s">
        <v>42</v>
      </c>
      <c r="D12" s="14">
        <v>1.39385E-2</v>
      </c>
      <c r="E12" s="14">
        <v>1.3387109999999999E-2</v>
      </c>
      <c r="F12" s="14">
        <v>1.3301999999999998E-2</v>
      </c>
      <c r="G12" s="14">
        <v>1.8328779999999999E-2</v>
      </c>
      <c r="H12" s="14">
        <v>2.6453699999999997E-2</v>
      </c>
      <c r="I12" s="14">
        <v>2.4701249999999998E-2</v>
      </c>
      <c r="J12" s="14">
        <v>2.4278919999999999E-2</v>
      </c>
      <c r="K12" s="14">
        <v>2.4937919999999999E-2</v>
      </c>
      <c r="L12" s="14">
        <v>2.500848E-2</v>
      </c>
      <c r="M12" s="14">
        <v>2.740304E-2</v>
      </c>
      <c r="N12" s="14"/>
      <c r="P12" s="14">
        <f t="shared" si="0"/>
        <v>2.1173969999999997E-2</v>
      </c>
      <c r="Q12" s="14">
        <f t="shared" si="4"/>
        <v>1.677624363636364E-3</v>
      </c>
      <c r="R12" s="17" t="str">
        <f t="shared" si="1"/>
        <v>성장산업</v>
      </c>
      <c r="S12" s="17" t="str">
        <f t="shared" si="2"/>
        <v/>
      </c>
      <c r="T12" s="17" t="str">
        <f t="shared" si="3"/>
        <v>1%</v>
      </c>
    </row>
    <row r="13" spans="1:24" x14ac:dyDescent="0.2">
      <c r="B13" t="s">
        <v>127</v>
      </c>
      <c r="C13" t="s">
        <v>42</v>
      </c>
      <c r="D13" s="14">
        <v>1.91857E-2</v>
      </c>
      <c r="E13" s="14">
        <v>1.7998199999999999E-2</v>
      </c>
      <c r="F13" s="14">
        <v>1.8272506666666667E-2</v>
      </c>
      <c r="G13" s="14">
        <v>2.0773940000000001E-2</v>
      </c>
      <c r="H13" s="14">
        <v>2.4527014999999999E-2</v>
      </c>
      <c r="I13" s="14">
        <v>2.9102175000000001E-2</v>
      </c>
      <c r="J13" s="14">
        <v>2.6190547499999998E-2</v>
      </c>
      <c r="K13" s="14">
        <v>2.4386049999999999E-2</v>
      </c>
      <c r="L13" s="14">
        <v>2.43909725E-2</v>
      </c>
      <c r="M13" s="14">
        <v>2.3883042500000003E-2</v>
      </c>
      <c r="N13" s="14"/>
      <c r="P13" s="14">
        <f t="shared" si="0"/>
        <v>2.2871014916666665E-2</v>
      </c>
      <c r="Q13" s="14">
        <f t="shared" si="4"/>
        <v>8.388981161616166E-4</v>
      </c>
      <c r="R13" s="17" t="str">
        <f t="shared" si="1"/>
        <v>성장산업</v>
      </c>
      <c r="S13" s="17" t="str">
        <f t="shared" si="2"/>
        <v/>
      </c>
      <c r="T13" s="17" t="str">
        <f t="shared" si="3"/>
        <v>1%</v>
      </c>
    </row>
    <row r="14" spans="1:24" x14ac:dyDescent="0.2">
      <c r="B14" t="s">
        <v>128</v>
      </c>
      <c r="C14" t="s">
        <v>42</v>
      </c>
      <c r="D14" s="14"/>
      <c r="E14" s="14"/>
      <c r="F14" s="14"/>
      <c r="G14" s="14">
        <v>2.1844230000000003E-2</v>
      </c>
      <c r="H14" s="14"/>
      <c r="I14" s="14">
        <v>2.0296479999999995E-2</v>
      </c>
      <c r="J14" s="14">
        <v>2.6226200000000002E-2</v>
      </c>
      <c r="K14" s="14">
        <v>1.2261059999999999E-2</v>
      </c>
      <c r="L14" s="14"/>
      <c r="M14" s="14"/>
      <c r="N14" s="14"/>
      <c r="P14" s="14">
        <f t="shared" si="0"/>
        <v>2.0156992500000002E-2</v>
      </c>
      <c r="Q14" s="41" t="str">
        <f t="shared" si="4"/>
        <v>신분류</v>
      </c>
      <c r="R14" s="17" t="str">
        <f t="shared" si="1"/>
        <v>성장산업</v>
      </c>
      <c r="S14" s="17" t="str">
        <f t="shared" si="2"/>
        <v/>
      </c>
      <c r="T14" s="17" t="str">
        <f t="shared" si="3"/>
        <v>1%</v>
      </c>
    </row>
    <row r="15" spans="1:24" x14ac:dyDescent="0.2">
      <c r="B15" t="s">
        <v>129</v>
      </c>
      <c r="C15" t="s">
        <v>145</v>
      </c>
      <c r="D15" s="14">
        <v>1.7795129375E-2</v>
      </c>
      <c r="E15" s="14">
        <v>1.5997472666666668E-2</v>
      </c>
      <c r="F15" s="14">
        <v>1.3079842222222223E-2</v>
      </c>
      <c r="G15" s="14">
        <v>1.4930023124999999E-2</v>
      </c>
      <c r="H15" s="14">
        <v>2.8030264999999999E-2</v>
      </c>
      <c r="I15" s="14">
        <v>2.2684083076923076E-2</v>
      </c>
      <c r="J15" s="14">
        <v>2.4523006428571425E-2</v>
      </c>
      <c r="K15" s="14">
        <v>2.2155531249999999E-2</v>
      </c>
      <c r="L15" s="14">
        <v>2.4880072222222223E-2</v>
      </c>
      <c r="M15" s="14">
        <v>2.8118786315789467E-2</v>
      </c>
      <c r="N15" s="14"/>
      <c r="P15" s="14">
        <f t="shared" si="0"/>
        <v>2.1219421168239504E-2</v>
      </c>
      <c r="Q15" s="14">
        <f t="shared" si="4"/>
        <v>1.3569837726213354E-3</v>
      </c>
      <c r="R15" s="17" t="str">
        <f t="shared" si="1"/>
        <v>성장산업</v>
      </c>
      <c r="S15" s="17" t="str">
        <f t="shared" si="2"/>
        <v/>
      </c>
      <c r="T15" s="17" t="str">
        <f t="shared" si="3"/>
        <v>1%</v>
      </c>
    </row>
    <row r="16" spans="1:24" x14ac:dyDescent="0.2">
      <c r="B16" t="s">
        <v>130</v>
      </c>
      <c r="C16" t="s">
        <v>145</v>
      </c>
      <c r="D16" s="14">
        <v>1.6578582500000001E-2</v>
      </c>
      <c r="E16" s="14">
        <v>1.310877E-2</v>
      </c>
      <c r="F16" s="14">
        <v>1.0199674285714286E-2</v>
      </c>
      <c r="G16" s="14">
        <v>1.21842975E-2</v>
      </c>
      <c r="H16" s="14">
        <v>1.285295625E-2</v>
      </c>
      <c r="I16" s="14">
        <v>1.4860636250000002E-2</v>
      </c>
      <c r="J16" s="14">
        <v>1.9117529999999994E-2</v>
      </c>
      <c r="K16" s="14">
        <v>1.943189125E-2</v>
      </c>
      <c r="L16" s="14">
        <v>2.1905407499999998E-2</v>
      </c>
      <c r="M16" s="14">
        <v>1.9789768888888885E-2</v>
      </c>
      <c r="N16" s="14"/>
      <c r="P16" s="14">
        <f t="shared" si="0"/>
        <v>1.6002951442460316E-2</v>
      </c>
      <c r="Q16" s="14">
        <f t="shared" si="4"/>
        <v>9.6633698376623345E-4</v>
      </c>
      <c r="R16" s="17" t="str">
        <f t="shared" si="1"/>
        <v>성장산업</v>
      </c>
      <c r="S16" s="17" t="str">
        <f t="shared" si="2"/>
        <v/>
      </c>
      <c r="T16" s="17" t="str">
        <f t="shared" si="3"/>
        <v>1%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9FD17-7AE9-4EED-8788-C889F8CA2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</vt:i4>
      </vt:variant>
    </vt:vector>
  </HeadingPairs>
  <TitlesOfParts>
    <vt:vector size="9" baseType="lpstr">
      <vt:lpstr>영구성장률 순서도</vt:lpstr>
      <vt:lpstr>(적용용)업종별_성장률</vt:lpstr>
      <vt:lpstr>SUMMARY</vt:lpstr>
      <vt:lpstr>&gt;</vt:lpstr>
      <vt:lpstr>ROE</vt:lpstr>
      <vt:lpstr>payoutRatio</vt:lpstr>
      <vt:lpstr>RawData</vt:lpstr>
      <vt:lpstr>금융기관_성장률</vt:lpstr>
      <vt:lpstr>'영구성장률 순서도'!Print_Area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다.최수민</cp:lastModifiedBy>
  <dcterms:created xsi:type="dcterms:W3CDTF">2022-03-10T07:00:34Z</dcterms:created>
  <dcterms:modified xsi:type="dcterms:W3CDTF">2024-05-17T07:57:36Z</dcterms:modified>
</cp:coreProperties>
</file>