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 cap table" sheetId="1" state="visible" r:id="rId1"/>
    <sheet xmlns:r="http://schemas.openxmlformats.org/officeDocument/2006/relationships" name="Intermediate cap" sheetId="2" state="visible" r:id="rId2"/>
    <sheet xmlns:r="http://schemas.openxmlformats.org/officeDocument/2006/relationships" name="Detailed Cap" sheetId="3" state="visible" r:id="rId3"/>
  </sheets>
  <definedNames>
    <definedName name="SummaryCapTableFullyDilutedShares">'Summary cap table'!$D$38</definedName>
    <definedName name="IntermediateCapShares">'Intermediate cap'!$N$92</definedName>
    <definedName name="DetailedCapShares">'Detailed Cap'!$N$138</definedName>
  </definedNames>
  <calcPr calcId="124519" fullCalcOnLoad="1"/>
</workbook>
</file>

<file path=xl/styles.xml><?xml version="1.0" encoding="utf-8"?>
<styleSheet xmlns="http://schemas.openxmlformats.org/spreadsheetml/2006/main">
  <numFmts count="4">
    <numFmt numFmtId="164" formatCode="#,###"/>
    <numFmt numFmtId="165" formatCode="0.0000%"/>
    <numFmt numFmtId="166" formatCode="_-[$$]* #,##0.00_-;-[$$]* #,##0.00_-;_-[$$]* &quot;-&quot;??_-;* @"/>
    <numFmt numFmtId="167" formatCode="#.0000%"/>
  </numFmts>
  <fonts count="5">
    <font>
      <name val="Calibri"/>
      <family val="2"/>
      <color theme="1"/>
      <sz val="11"/>
      <scheme val="minor"/>
    </font>
    <font>
      <name val="Arial"/>
      <color rgb="001f1f1f"/>
      <sz val="12"/>
    </font>
    <font>
      <name val="Arial"/>
      <b val="1"/>
      <color rgb="001f1f1f"/>
      <sz val="14"/>
    </font>
    <font>
      <name val="Arial"/>
      <color rgb="00b3b3b8"/>
      <sz val="12"/>
    </font>
    <font>
      <name val="Arial"/>
      <b val="1"/>
      <color rgb="001f1f1f"/>
      <sz val="12"/>
    </font>
  </fonts>
  <fills count="5">
    <fill>
      <patternFill/>
    </fill>
    <fill>
      <patternFill patternType="gray125"/>
    </fill>
    <fill>
      <patternFill patternType="solid">
        <fgColor rgb="00c6ebf4"/>
      </patternFill>
    </fill>
    <fill>
      <patternFill patternType="solid">
        <fgColor rgb="00efedf3"/>
      </patternFill>
    </fill>
    <fill>
      <patternFill patternType="solid">
        <fgColor rgb="00d8d8de"/>
      </patternFill>
    </fill>
  </fills>
  <borders count="6">
    <border>
      <left/>
      <right/>
      <top/>
      <bottom/>
      <diagonal/>
    </border>
    <border/>
    <border>
      <bottom style="medium">
        <color rgb="00888a85"/>
      </bottom>
    </border>
    <border>
      <top style="thin">
        <color rgb="00888a85"/>
      </top>
    </border>
    <border>
      <top style="medium">
        <color rgb="00888a85"/>
      </top>
    </border>
    <border>
      <top style="thin">
        <color rgb="00eeeeec"/>
      </top>
    </border>
  </borders>
  <cellStyleXfs count="1">
    <xf numFmtId="0" fontId="0" fillId="0" borderId="0"/>
  </cellStyleXfs>
  <cellXfs count="52">
    <xf numFmtId="0" fontId="0" fillId="0" borderId="0" pivotButton="0" quotePrefix="0" xfId="0"/>
    <xf numFmtId="0" fontId="2" fillId="2" borderId="1" pivotButton="0" quotePrefix="0" xfId="0"/>
    <xf numFmtId="0" fontId="1" fillId="2" borderId="1" pivotButton="0" quotePrefix="0" xfId="0"/>
    <xf numFmtId="0" fontId="1" fillId="2" borderId="0" pivotButton="0" quotePrefix="0" xfId="0"/>
    <xf numFmtId="0" fontId="4" fillId="2" borderId="2" applyAlignment="1" pivotButton="0" quotePrefix="0" xfId="0">
      <alignment horizontal="left" vertical="center"/>
    </xf>
    <xf numFmtId="164" fontId="4" fillId="2" borderId="2" applyAlignment="1" pivotButton="0" quotePrefix="0" xfId="0">
      <alignment horizontal="right" vertical="center"/>
    </xf>
    <xf numFmtId="164" fontId="4" fillId="2" borderId="2" applyAlignment="1" pivotButton="0" quotePrefix="0" xfId="0">
      <alignment horizontal="right" vertical="center" wrapText="1"/>
    </xf>
    <xf numFmtId="165" fontId="4" fillId="2" borderId="2" applyAlignment="1" pivotButton="0" quotePrefix="0" xfId="0">
      <alignment horizontal="right" vertical="center" wrapText="1"/>
    </xf>
    <xf numFmtId="166" fontId="4" fillId="2" borderId="2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/>
    </xf>
    <xf numFmtId="164" fontId="4" fillId="0" borderId="1" applyAlignment="1" pivotButton="0" quotePrefix="0" xfId="0">
      <alignment horizontal="right" vertical="center"/>
    </xf>
    <xf numFmtId="164" fontId="4" fillId="0" borderId="1" applyAlignment="1" pivotButton="0" quotePrefix="0" xfId="0">
      <alignment horizontal="right" vertical="center" wrapText="1"/>
    </xf>
    <xf numFmtId="165" fontId="4" fillId="0" borderId="1" applyAlignment="1" pivotButton="0" quotePrefix="0" xfId="0">
      <alignment horizontal="right" vertical="center" wrapText="1"/>
    </xf>
    <xf numFmtId="166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/>
    </xf>
    <xf numFmtId="164" fontId="1" fillId="0" borderId="1" applyAlignment="1" pivotButton="0" quotePrefix="0" xfId="0">
      <alignment horizontal="right" vertical="center"/>
    </xf>
    <xf numFmtId="16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right" vertical="center" wrapText="1"/>
    </xf>
    <xf numFmtId="0" fontId="4" fillId="3" borderId="3" applyAlignment="1" pivotButton="0" quotePrefix="0" xfId="0">
      <alignment horizontal="left" vertical="center"/>
    </xf>
    <xf numFmtId="164" fontId="1" fillId="3" borderId="3" applyAlignment="1" pivotButton="0" quotePrefix="0" xfId="0">
      <alignment horizontal="right" vertical="center"/>
    </xf>
    <xf numFmtId="164" fontId="1" fillId="3" borderId="3" applyAlignment="1" pivotButton="0" quotePrefix="0" xfId="0">
      <alignment horizontal="right" vertical="center" wrapText="1"/>
    </xf>
    <xf numFmtId="165" fontId="1" fillId="3" borderId="3" applyAlignment="1" pivotButton="0" quotePrefix="0" xfId="0">
      <alignment horizontal="right" vertical="center" wrapText="1"/>
    </xf>
    <xf numFmtId="166" fontId="1" fillId="3" borderId="3" applyAlignment="1" pivotButton="0" quotePrefix="0" xfId="0">
      <alignment horizontal="right" vertical="center" wrapText="1"/>
    </xf>
    <xf numFmtId="0" fontId="4" fillId="3" borderId="1" applyAlignment="1" pivotButton="0" quotePrefix="0" xfId="0">
      <alignment horizontal="left" vertical="center"/>
    </xf>
    <xf numFmtId="164" fontId="1" fillId="3" borderId="1" applyAlignment="1" pivotButton="0" quotePrefix="0" xfId="0">
      <alignment horizontal="right" vertical="center"/>
    </xf>
    <xf numFmtId="164" fontId="1" fillId="3" borderId="1" applyAlignment="1" pivotButton="0" quotePrefix="0" xfId="0">
      <alignment horizontal="right" vertical="center" wrapText="1"/>
    </xf>
    <xf numFmtId="165" fontId="1" fillId="3" borderId="1" applyAlignment="1" pivotButton="0" quotePrefix="0" xfId="0">
      <alignment horizontal="right" vertical="center" wrapText="1"/>
    </xf>
    <xf numFmtId="166" fontId="1" fillId="3" borderId="1" applyAlignment="1" pivotButton="0" quotePrefix="0" xfId="0">
      <alignment horizontal="right" vertical="center" wrapText="1"/>
    </xf>
    <xf numFmtId="0" fontId="4" fillId="4" borderId="4" applyAlignment="1" pivotButton="0" quotePrefix="0" xfId="0">
      <alignment horizontal="left" vertical="center"/>
    </xf>
    <xf numFmtId="164" fontId="4" fillId="4" borderId="4" applyAlignment="1" pivotButton="0" quotePrefix="0" xfId="0">
      <alignment horizontal="right" vertical="center"/>
    </xf>
    <xf numFmtId="164" fontId="4" fillId="4" borderId="4" applyAlignment="1" pivotButton="0" quotePrefix="0" xfId="0">
      <alignment horizontal="right" vertical="center" wrapText="1"/>
    </xf>
    <xf numFmtId="165" fontId="4" fillId="4" borderId="4" applyAlignment="1" pivotButton="0" quotePrefix="0" xfId="0">
      <alignment horizontal="right" vertical="center" wrapText="1"/>
    </xf>
    <xf numFmtId="166" fontId="4" fillId="4" borderId="4" applyAlignment="1" pivotButton="0" quotePrefix="0" xfId="0">
      <alignment horizontal="right" vertical="center" wrapText="1"/>
    </xf>
    <xf numFmtId="167" fontId="4" fillId="2" borderId="2" applyAlignment="1" pivotButton="0" quotePrefix="0" xfId="0">
      <alignment horizontal="right" vertical="center" wrapText="1"/>
    </xf>
    <xf numFmtId="0" fontId="1" fillId="0" borderId="5" applyAlignment="1" pivotButton="0" quotePrefix="0" xfId="0">
      <alignment horizontal="left" vertical="center"/>
    </xf>
    <xf numFmtId="164" fontId="1" fillId="0" borderId="5" applyAlignment="1" pivotButton="0" quotePrefix="0" xfId="0">
      <alignment horizontal="right" vertical="center" wrapText="1"/>
    </xf>
    <xf numFmtId="164" fontId="1" fillId="3" borderId="5" applyAlignment="1" pivotButton="0" quotePrefix="0" xfId="0">
      <alignment horizontal="right" vertical="center" wrapText="1"/>
    </xf>
    <xf numFmtId="167" fontId="1" fillId="3" borderId="5" applyAlignment="1" pivotButton="0" quotePrefix="0" xfId="0">
      <alignment horizontal="right" vertical="center" wrapText="1"/>
    </xf>
    <xf numFmtId="165" fontId="1" fillId="3" borderId="5" applyAlignment="1" pivotButton="0" quotePrefix="0" xfId="0">
      <alignment horizontal="right" vertical="center" wrapText="1"/>
    </xf>
    <xf numFmtId="0" fontId="1" fillId="0" borderId="3" applyAlignment="1" pivotButton="0" quotePrefix="0" xfId="0">
      <alignment horizontal="left" vertical="center"/>
    </xf>
    <xf numFmtId="164" fontId="1" fillId="0" borderId="3" applyAlignment="1" pivotButton="0" quotePrefix="0" xfId="0">
      <alignment horizontal="right" vertical="center" wrapText="1"/>
    </xf>
    <xf numFmtId="167" fontId="1" fillId="3" borderId="3" applyAlignment="1" pivotButton="0" quotePrefix="0" xfId="0">
      <alignment horizontal="right" vertical="center" wrapText="1"/>
    </xf>
    <xf numFmtId="0" fontId="1" fillId="3" borderId="3" applyAlignment="1" pivotButton="0" quotePrefix="0" xfId="0">
      <alignment horizontal="left" vertical="center"/>
    </xf>
    <xf numFmtId="0" fontId="1" fillId="3" borderId="1" applyAlignment="1" pivotButton="0" quotePrefix="0" xfId="0">
      <alignment horizontal="left" vertical="center"/>
    </xf>
    <xf numFmtId="167" fontId="1" fillId="3" borderId="1" applyAlignment="1" pivotButton="0" quotePrefix="0" xfId="0">
      <alignment horizontal="right" vertical="center" wrapText="1"/>
    </xf>
    <xf numFmtId="167" fontId="4" fillId="4" borderId="4" applyAlignment="1" pivotButton="0" quotePrefix="0" xfId="0">
      <alignment horizontal="right" vertical="center" wrapText="1"/>
    </xf>
    <xf numFmtId="0" fontId="4" fillId="4" borderId="1" applyAlignment="1" pivotButton="0" quotePrefix="0" xfId="0">
      <alignment horizontal="left" vertical="center"/>
    </xf>
    <xf numFmtId="164" fontId="4" fillId="4" borderId="1" applyAlignment="1" pivotButton="0" quotePrefix="0" xfId="0">
      <alignment horizontal="right" vertical="center" wrapText="1"/>
    </xf>
    <xf numFmtId="167" fontId="4" fillId="4" borderId="1" applyAlignment="1" pivotButton="0" quotePrefix="0" xfId="0">
      <alignment horizontal="right" vertical="center" wrapText="1"/>
    </xf>
    <xf numFmtId="165" fontId="4" fillId="4" borderId="1" applyAlignment="1" pivotButton="0" quotePrefix="0" xfId="0">
      <alignment horizontal="right" vertical="center" wrapText="1"/>
    </xf>
    <xf numFmtId="166" fontId="4" fillId="4" borderId="1" applyAlignment="1" pivotButton="0" quotePrefix="0" xfId="0">
      <alignment horizontal="right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9525" cy="95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2.xml><?xml version="1.0" encoding="utf-8"?>
<wsDr xmlns="http://schemas.openxmlformats.org/drawingml/2006/spreadsheetDrawing">
  <oneCellAnchor>
    <from>
      <col>15</col>
      <colOff>0</colOff>
      <row>0</row>
      <rowOff>0</rowOff>
    </from>
    <ext cx="9525" cy="95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3.xml><?xml version="1.0" encoding="utf-8"?>
<wsDr xmlns="http://schemas.openxmlformats.org/drawingml/2006/spreadsheetDrawing">
  <oneCellAnchor>
    <from>
      <col>15</col>
      <colOff>0</colOff>
      <row>0</row>
      <rowOff>0</rowOff>
    </from>
    <ext cx="9525" cy="9525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38"/>
  <sheetViews>
    <sheetView showGridLines="0" workbookViewId="0">
      <pane ySplit="4" topLeftCell="A5" activePane="bottomLeft" state="frozen"/>
      <selection pane="bottomLeft" activeCell="A1" sqref="A1"/>
    </sheetView>
  </sheetViews>
  <sheetFormatPr baseColWidth="8" defaultRowHeight="15"/>
  <cols>
    <col width="55" customWidth="1" min="1" max="1"/>
    <col width="18" customWidth="1" min="2" max="2"/>
    <col width="18" customWidth="1" min="3" max="3"/>
    <col width="18" customWidth="1" min="4" max="4"/>
    <col width="18" customWidth="1" min="5" max="5"/>
    <col width="18" customWidth="1" min="6" max="6"/>
  </cols>
  <sheetData>
    <row r="1" ht="20" customHeight="1">
      <c r="A1" s="1" t="inlineStr">
        <is>
          <t>PURE HARVEST SMART FARMS HOLDINGS Summary Capitalization Table</t>
        </is>
      </c>
      <c r="B1" s="2" t="inlineStr"/>
      <c r="C1" s="2" t="inlineStr"/>
      <c r="D1" s="2" t="inlineStr"/>
      <c r="E1" s="2" t="inlineStr"/>
      <c r="F1" s="2" t="inlineStr"/>
    </row>
    <row r="2" ht="20" customHeight="1">
      <c r="A2" s="3" t="inlineStr">
        <is>
          <t xml:space="preserve">As of 06/20/2024 • Generated by Juhee Hong (juhee.hong@imm.co.kr) at 06/20/2024 11:53:17 </t>
        </is>
      </c>
      <c r="B2" s="3" t="n"/>
      <c r="C2" s="3" t="n"/>
      <c r="D2" s="3" t="n"/>
      <c r="E2" s="3" t="n"/>
      <c r="F2" s="3" t="n"/>
    </row>
    <row r="3">
      <c r="A3" s="2" t="inlineStr"/>
      <c r="B3" s="2" t="n"/>
      <c r="C3" s="2" t="n"/>
      <c r="D3" s="2" t="n"/>
      <c r="E3" s="2" t="n"/>
      <c r="F3" s="2" t="n"/>
    </row>
    <row r="4">
      <c r="A4" s="4" t="inlineStr"/>
      <c r="B4" s="5" t="inlineStr">
        <is>
          <t>Units Authorized</t>
        </is>
      </c>
      <c r="C4" s="6" t="inlineStr">
        <is>
          <t>Units Issued and Outstanding</t>
        </is>
      </c>
      <c r="D4" s="6" t="inlineStr">
        <is>
          <t>Fully Diluted Units</t>
        </is>
      </c>
      <c r="E4" s="7" t="inlineStr">
        <is>
          <t>Fully Diluted Ownership</t>
        </is>
      </c>
      <c r="F4" s="8" t="inlineStr">
        <is>
          <t>Cash Raised</t>
        </is>
      </c>
    </row>
    <row r="5" ht="20" customHeight="1">
      <c r="A5" s="9" t="inlineStr">
        <is>
          <t>Common Units classes</t>
        </is>
      </c>
      <c r="B5" s="10" t="n"/>
      <c r="C5" s="11" t="n"/>
      <c r="D5" s="11" t="n"/>
      <c r="E5" s="12" t="n"/>
      <c r="F5" s="13" t="n"/>
    </row>
    <row r="6" ht="20" customHeight="1">
      <c r="A6" s="14" t="inlineStr">
        <is>
          <t>Common Membership Interest Units</t>
        </is>
      </c>
      <c r="B6" s="15" t="n"/>
      <c r="C6" s="16" t="n">
        <v>8682665</v>
      </c>
      <c r="D6" s="16" t="n">
        <v>8682665</v>
      </c>
      <c r="E6" s="17">
        <f>IFERROR(D6 / SummaryCapTableFullyDilutedShares, 0)</f>
        <v/>
      </c>
      <c r="F6" s="18" t="n">
        <v>36250.64</v>
      </c>
    </row>
    <row r="7" ht="20" customHeight="1">
      <c r="A7" s="19" t="inlineStr">
        <is>
          <t>Total Common Units issued and outstanding</t>
        </is>
      </c>
      <c r="B7" s="20" t="n"/>
      <c r="C7" s="21" t="n"/>
      <c r="D7" s="21">
        <f>SUM(D6:D6)</f>
        <v/>
      </c>
      <c r="E7" s="22">
        <f>IFERROR(D7 / SummaryCapTableFullyDilutedShares, 0)</f>
        <v/>
      </c>
      <c r="F7" s="23">
        <f>SUM(F6:F6)</f>
        <v/>
      </c>
    </row>
    <row r="8" ht="20" customHeight="1">
      <c r="A8" s="14" t="n"/>
      <c r="B8" s="15" t="n"/>
      <c r="C8" s="16" t="n"/>
      <c r="D8" s="16" t="n"/>
      <c r="E8" s="17" t="n"/>
      <c r="F8" s="18" t="n"/>
    </row>
    <row r="9" ht="20" customHeight="1">
      <c r="A9" s="9" t="inlineStr">
        <is>
          <t>Preferred Units classes</t>
        </is>
      </c>
      <c r="B9" s="10" t="n"/>
      <c r="C9" s="11" t="n"/>
      <c r="D9" s="11" t="n"/>
      <c r="E9" s="12" t="n"/>
      <c r="F9" s="13" t="n"/>
    </row>
    <row r="10" ht="20" customHeight="1">
      <c r="A10" s="14" t="inlineStr">
        <is>
          <t>Series A-1 Preferred Membership Interest Units</t>
        </is>
      </c>
      <c r="B10" s="15" t="n"/>
      <c r="C10" s="16" t="n">
        <v>0</v>
      </c>
      <c r="D10" s="16" t="n">
        <v>0</v>
      </c>
      <c r="E10" s="17">
        <f>IFERROR(D10 / SummaryCapTableFullyDilutedShares, 0)</f>
        <v/>
      </c>
      <c r="F10" s="18" t="n">
        <v>10000000</v>
      </c>
    </row>
    <row r="11" ht="20" customHeight="1">
      <c r="A11" s="14" t="inlineStr">
        <is>
          <t>Series A Preferred Membership Interest Units</t>
        </is>
      </c>
      <c r="B11" s="15" t="n"/>
      <c r="C11" s="16" t="n">
        <v>20843859</v>
      </c>
      <c r="D11" s="16" t="n">
        <v>20843859</v>
      </c>
      <c r="E11" s="17">
        <f>IFERROR(D11 / SummaryCapTableFullyDilutedShares, 0)</f>
        <v/>
      </c>
      <c r="F11" s="18" t="n">
        <v>27181883.72</v>
      </c>
    </row>
    <row r="12" ht="20" customHeight="1">
      <c r="A12" s="14" t="inlineStr">
        <is>
          <t>Series Seed Preferred Membership Interest Units</t>
        </is>
      </c>
      <c r="B12" s="15" t="n"/>
      <c r="C12" s="16" t="n">
        <v>8803449</v>
      </c>
      <c r="D12" s="16" t="n">
        <v>8803449</v>
      </c>
      <c r="E12" s="17">
        <f>IFERROR(D12 / SummaryCapTableFullyDilutedShares, 0)</f>
        <v/>
      </c>
      <c r="F12" s="18" t="n">
        <v>3469338</v>
      </c>
    </row>
    <row r="13" ht="20" customHeight="1">
      <c r="A13" s="14" t="inlineStr">
        <is>
          <t>Pre-Seed Preferred Membership Interest Units</t>
        </is>
      </c>
      <c r="B13" s="15" t="n"/>
      <c r="C13" s="16" t="n">
        <v>0</v>
      </c>
      <c r="D13" s="16" t="n">
        <v>0</v>
      </c>
      <c r="E13" s="17">
        <f>IFERROR(D13 / SummaryCapTableFullyDilutedShares, 0)</f>
        <v/>
      </c>
      <c r="F13" s="18" t="n"/>
    </row>
    <row r="14" ht="20" customHeight="1">
      <c r="A14" s="19" t="inlineStr">
        <is>
          <t>Total Preferred Units issued and outstanding</t>
        </is>
      </c>
      <c r="B14" s="20" t="n"/>
      <c r="C14" s="21" t="n"/>
      <c r="D14" s="21">
        <f>SUM(D10:D13)</f>
        <v/>
      </c>
      <c r="E14" s="22">
        <f>IFERROR(D14 / SummaryCapTableFullyDilutedShares, 0)</f>
        <v/>
      </c>
      <c r="F14" s="23">
        <f>SUM(F10:F13)</f>
        <v/>
      </c>
    </row>
    <row r="15" ht="20" customHeight="1">
      <c r="A15" s="14" t="n"/>
      <c r="B15" s="15" t="n"/>
      <c r="C15" s="16" t="n"/>
      <c r="D15" s="16" t="n"/>
      <c r="E15" s="17" t="n"/>
      <c r="F15" s="18" t="n"/>
    </row>
    <row r="16" ht="20" customHeight="1">
      <c r="A16" s="9" t="inlineStr">
        <is>
          <t>Series A Preferred Membership Interest Units Warrants</t>
        </is>
      </c>
      <c r="B16" s="10" t="n"/>
      <c r="C16" s="11" t="n"/>
      <c r="D16" s="11" t="n"/>
      <c r="E16" s="12" t="n"/>
      <c r="F16" s="13" t="n"/>
    </row>
    <row r="17" ht="20" customHeight="1">
      <c r="A17" s="14" t="inlineStr">
        <is>
          <t>WG Warrants</t>
        </is>
      </c>
      <c r="B17" s="15" t="n"/>
      <c r="C17" s="16" t="n"/>
      <c r="D17" s="16" t="n">
        <v>4377693</v>
      </c>
      <c r="E17" s="17">
        <f>IFERROR(D17 / SummaryCapTableFullyDilutedShares, 0)</f>
        <v/>
      </c>
      <c r="F17" s="18" t="n">
        <v>0</v>
      </c>
    </row>
    <row r="18" ht="20" customHeight="1">
      <c r="A18" s="19" t="inlineStr">
        <is>
          <t>Total Series A Preferred Membership Interest Units Warrants issued and outstanding</t>
        </is>
      </c>
      <c r="B18" s="20" t="n"/>
      <c r="C18" s="21" t="n"/>
      <c r="D18" s="21">
        <f>SUM(D17:D17)</f>
        <v/>
      </c>
      <c r="E18" s="22">
        <f>IFERROR(D18 / SummaryCapTableFullyDilutedShares, 0)</f>
        <v/>
      </c>
      <c r="F18" s="23">
        <f>SUM(F17:F17)</f>
        <v/>
      </c>
    </row>
    <row r="19" ht="20" customHeight="1">
      <c r="A19" s="14" t="n"/>
      <c r="B19" s="15" t="n"/>
      <c r="C19" s="16" t="n"/>
      <c r="D19" s="16" t="n"/>
      <c r="E19" s="17" t="n"/>
      <c r="F19" s="18" t="n"/>
    </row>
    <row r="20" ht="20" customHeight="1">
      <c r="A20" s="9" t="inlineStr">
        <is>
          <t>Convertibles</t>
        </is>
      </c>
      <c r="B20" s="10" t="n"/>
      <c r="C20" s="11" t="n"/>
      <c r="D20" s="11" t="n"/>
      <c r="E20" s="12" t="n"/>
      <c r="F20" s="13" t="n"/>
    </row>
    <row r="21" ht="20" customHeight="1">
      <c r="A21" s="14" t="inlineStr">
        <is>
          <t>SAFEA1 Notes</t>
        </is>
      </c>
      <c r="B21" s="15" t="n"/>
      <c r="C21" s="16" t="n"/>
      <c r="D21" s="16" t="n"/>
      <c r="E21" s="17" t="n"/>
      <c r="F21" s="18" t="n">
        <v>711367</v>
      </c>
    </row>
    <row r="22" ht="20" customHeight="1">
      <c r="A22" s="14" t="inlineStr">
        <is>
          <t>SAFEA2 Notes</t>
        </is>
      </c>
      <c r="B22" s="15" t="n"/>
      <c r="C22" s="16" t="n"/>
      <c r="D22" s="16" t="n"/>
      <c r="E22" s="17" t="n"/>
      <c r="F22" s="18" t="n">
        <v>1445369</v>
      </c>
    </row>
    <row r="23" ht="20" customHeight="1">
      <c r="A23" s="14" t="inlineStr">
        <is>
          <t>SAFESeed Notes</t>
        </is>
      </c>
      <c r="B23" s="15" t="n"/>
      <c r="C23" s="16" t="n"/>
      <c r="D23" s="16" t="n"/>
      <c r="E23" s="17" t="n"/>
      <c r="F23" s="18" t="n">
        <v>330851.98</v>
      </c>
    </row>
    <row r="24" ht="20" customHeight="1">
      <c r="A24" s="14" t="inlineStr">
        <is>
          <t>CNA1 Notes</t>
        </is>
      </c>
      <c r="B24" s="15" t="n"/>
      <c r="C24" s="16" t="n"/>
      <c r="D24" s="16" t="n"/>
      <c r="E24" s="17" t="n"/>
      <c r="F24" s="18" t="n">
        <v>7717481.85</v>
      </c>
    </row>
    <row r="25" ht="20" customHeight="1">
      <c r="A25" s="14" t="inlineStr">
        <is>
          <t>CNA Notes</t>
        </is>
      </c>
      <c r="B25" s="15" t="n"/>
      <c r="C25" s="16" t="n"/>
      <c r="D25" s="16" t="n"/>
      <c r="E25" s="17" t="n"/>
      <c r="F25" s="18" t="n">
        <v>172494410</v>
      </c>
    </row>
    <row r="26" ht="20" customHeight="1">
      <c r="A26" s="19" t="inlineStr">
        <is>
          <t>Total Convertibles issued</t>
        </is>
      </c>
      <c r="B26" s="20" t="n"/>
      <c r="C26" s="21" t="n"/>
      <c r="D26" s="21" t="n"/>
      <c r="E26" s="22" t="n"/>
      <c r="F26" s="23" t="n">
        <v>182699479.83</v>
      </c>
    </row>
    <row r="27" ht="20" customHeight="1">
      <c r="A27" s="14" t="n"/>
      <c r="B27" s="15" t="n"/>
      <c r="C27" s="16" t="n"/>
      <c r="D27" s="16" t="n"/>
      <c r="E27" s="17" t="n"/>
      <c r="F27" s="18" t="n"/>
    </row>
    <row r="28" ht="20" customHeight="1">
      <c r="A28" s="9" t="inlineStr">
        <is>
          <t>Advisors Options Pool</t>
        </is>
      </c>
      <c r="B28" s="15" t="n">
        <v>1210542</v>
      </c>
      <c r="C28" s="16" t="n"/>
      <c r="D28" s="16" t="n"/>
      <c r="E28" s="17" t="n"/>
      <c r="F28" s="18" t="n"/>
    </row>
    <row r="29" ht="20" customHeight="1">
      <c r="A29" s="19" t="inlineStr">
        <is>
          <t>RSAs not purchased</t>
        </is>
      </c>
      <c r="B29" s="20" t="n"/>
      <c r="C29" s="21" t="n"/>
      <c r="D29" s="21" t="n">
        <v>0</v>
      </c>
      <c r="E29" s="22">
        <f>IFERROR(D29 / SummaryCapTableFullyDilutedShares, 0)</f>
        <v/>
      </c>
      <c r="F29" s="23" t="n"/>
    </row>
    <row r="30" ht="20" customHeight="1">
      <c r="A30" s="24" t="inlineStr">
        <is>
          <t>Options and RSUs issued and outstanding</t>
        </is>
      </c>
      <c r="B30" s="25" t="n"/>
      <c r="C30" s="26" t="n"/>
      <c r="D30" s="26" t="n">
        <v>1078773</v>
      </c>
      <c r="E30" s="27">
        <f>IFERROR(D30 / SummaryCapTableFullyDilutedShares, 0)</f>
        <v/>
      </c>
      <c r="F30" s="28" t="n"/>
    </row>
    <row r="31" ht="20" customHeight="1">
      <c r="A31" s="24" t="inlineStr">
        <is>
          <t>Units available for issuance under the plan</t>
        </is>
      </c>
      <c r="B31" s="25" t="n"/>
      <c r="C31" s="26" t="n"/>
      <c r="D31" s="26" t="n">
        <v>7391</v>
      </c>
      <c r="E31" s="27">
        <f>IFERROR(D31 / SummaryCapTableFullyDilutedShares, 0)</f>
        <v/>
      </c>
      <c r="F31" s="28" t="n"/>
    </row>
    <row r="32" ht="20" customHeight="1">
      <c r="A32" s="14" t="n"/>
      <c r="B32" s="15" t="n"/>
      <c r="C32" s="16" t="n"/>
      <c r="D32" s="16" t="n"/>
      <c r="E32" s="17" t="n"/>
      <c r="F32" s="18" t="n"/>
    </row>
    <row r="33" ht="20" customHeight="1">
      <c r="A33" s="9" t="inlineStr">
        <is>
          <t>Employee Share Option Plan</t>
        </is>
      </c>
      <c r="B33" s="15" t="n">
        <v>7851403</v>
      </c>
      <c r="C33" s="16" t="n"/>
      <c r="D33" s="16" t="n"/>
      <c r="E33" s="17" t="n"/>
      <c r="F33" s="18" t="n"/>
    </row>
    <row r="34" ht="20" customHeight="1">
      <c r="A34" s="19" t="inlineStr">
        <is>
          <t>RSAs not purchased</t>
        </is>
      </c>
      <c r="B34" s="20" t="n"/>
      <c r="C34" s="21" t="n"/>
      <c r="D34" s="21" t="n">
        <v>0</v>
      </c>
      <c r="E34" s="22">
        <f>IFERROR(D34 / SummaryCapTableFullyDilutedShares, 0)</f>
        <v/>
      </c>
      <c r="F34" s="23" t="n"/>
    </row>
    <row r="35" ht="20" customHeight="1">
      <c r="A35" s="24" t="inlineStr">
        <is>
          <t>Options and RSUs issued and outstanding</t>
        </is>
      </c>
      <c r="B35" s="25" t="n"/>
      <c r="C35" s="26" t="n"/>
      <c r="D35" s="26" t="n">
        <v>7104879</v>
      </c>
      <c r="E35" s="27">
        <f>IFERROR(D35 / SummaryCapTableFullyDilutedShares, 0)</f>
        <v/>
      </c>
      <c r="F35" s="28" t="n"/>
    </row>
    <row r="36" ht="20" customHeight="1">
      <c r="A36" s="24" t="inlineStr">
        <is>
          <t>Units available for issuance under the plan</t>
        </is>
      </c>
      <c r="B36" s="25" t="n"/>
      <c r="C36" s="26" t="n"/>
      <c r="D36" s="26" t="n">
        <v>662695</v>
      </c>
      <c r="E36" s="27">
        <f>IFERROR(D36 / SummaryCapTableFullyDilutedShares, 0)</f>
        <v/>
      </c>
      <c r="F36" s="28" t="n"/>
    </row>
    <row r="37" ht="20" customHeight="1">
      <c r="A37" s="14" t="n"/>
      <c r="B37" s="15" t="n"/>
      <c r="C37" s="16" t="n"/>
      <c r="D37" s="16" t="n"/>
      <c r="E37" s="17" t="n"/>
      <c r="F37" s="18" t="n"/>
    </row>
    <row r="38" ht="20" customHeight="1">
      <c r="A38" s="29" t="inlineStr">
        <is>
          <t>Totals</t>
        </is>
      </c>
      <c r="B38" s="30" t="n"/>
      <c r="C38" s="31" t="n"/>
      <c r="D38" s="31">
        <f>SUM(D7,D14,D18,D29,D30,D31,D34,D35,D36,)</f>
        <v/>
      </c>
      <c r="E38" s="32">
        <f>SUM(E7,E14,E18,E29,E30,E31,E34,E35,E36,)</f>
        <v/>
      </c>
      <c r="F38" s="33" t="n">
        <v>223386952.19</v>
      </c>
    </row>
  </sheetData>
  <pageMargins left="0.75" right="0.75" top="1" bottom="1" header="0.5" footer="0.5"/>
  <pageSetup orientation="landscape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96"/>
  <sheetViews>
    <sheetView showGridLines="0" workbookViewId="0">
      <pane xSplit="2" ySplit="4" topLeftCell="C5" activePane="bottomRight" state="frozen"/>
      <selection pane="topRight"/>
      <selection pane="bottomLeft"/>
      <selection pane="bottom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45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30" customWidth="1" min="13" max="13"/>
    <col width="30" customWidth="1" min="14" max="14"/>
    <col width="20" customWidth="1" min="15" max="15"/>
    <col width="20" customWidth="1" min="16" max="16"/>
  </cols>
  <sheetData>
    <row r="1" ht="20" customHeight="1">
      <c r="A1" s="1" t="inlineStr">
        <is>
          <t>PURE HARVEST SMART FARMS HOLDINGS Intermediate Capitalization Table</t>
        </is>
      </c>
      <c r="B1" s="2" t="inlineStr"/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  <c r="M1" s="2" t="inlineStr"/>
      <c r="N1" s="2" t="inlineStr"/>
      <c r="O1" s="2" t="inlineStr"/>
      <c r="P1" s="2" t="inlineStr"/>
    </row>
    <row r="2" ht="20" customHeight="1">
      <c r="A2" s="3" t="inlineStr">
        <is>
          <t xml:space="preserve">As of 06/20/2024 • Generated by Juhee Hong (juhee.hong@imm.co.kr) at 06/20/2024 11:53:17 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</row>
    <row r="3">
      <c r="A3" s="2" t="inlineStr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</row>
    <row r="4">
      <c r="A4" s="4" t="inlineStr">
        <is>
          <t>Stakeholder ID</t>
        </is>
      </c>
      <c r="B4" s="4" t="inlineStr">
        <is>
          <t>Name</t>
        </is>
      </c>
      <c r="C4" s="6" t="inlineStr">
        <is>
          <t>Series A-1 Preferred Membership Interest (PSA1)</t>
        </is>
      </c>
      <c r="D4" s="6" t="inlineStr">
        <is>
          <t>Series A-1 Preferred Membership Interest (PSA1)
1:1 Conversion Ratio</t>
        </is>
      </c>
      <c r="E4" s="6" t="inlineStr">
        <is>
          <t>Series A Preferred Membership Interest (PSA)</t>
        </is>
      </c>
      <c r="F4" s="6" t="inlineStr">
        <is>
          <t>Series A Preferred Membership Interest (PSA)
1:1 Conversion Ratio</t>
        </is>
      </c>
      <c r="G4" s="6" t="inlineStr">
        <is>
          <t>Series Seed Preferred Membership Interest (PSS)</t>
        </is>
      </c>
      <c r="H4" s="6" t="inlineStr">
        <is>
          <t>Series Seed Preferred Membership Interest (PSS)
1:1 Conversion Ratio</t>
        </is>
      </c>
      <c r="I4" s="6" t="inlineStr">
        <is>
          <t>Common Membership Interest (CS)</t>
        </is>
      </c>
      <c r="J4" s="6" t="inlineStr">
        <is>
          <t>Options and RSU's Outstanding Under Advisors Options Pool</t>
        </is>
      </c>
      <c r="K4" s="6" t="inlineStr">
        <is>
          <t>Options and RSU's Outstanding Under Employee Share Option Plan</t>
        </is>
      </c>
      <c r="L4" s="6" t="inlineStr">
        <is>
          <t>Series A Preferred Membership Interest Warrants</t>
        </is>
      </c>
      <c r="M4" s="6" t="inlineStr">
        <is>
          <t>Outstanding Units</t>
        </is>
      </c>
      <c r="N4" s="6" t="inlineStr">
        <is>
          <t>Fully Diluted Units</t>
        </is>
      </c>
      <c r="O4" s="34" t="inlineStr">
        <is>
          <t>Outstanding Ownership</t>
        </is>
      </c>
      <c r="P4" s="7" t="inlineStr">
        <is>
          <t>Fully Diluted Ownership</t>
        </is>
      </c>
    </row>
    <row r="5" ht="20" customHeight="1">
      <c r="A5" s="35" t="inlineStr">
        <is>
          <t>dfc764b90634485806f65dfcd2bd9a2a</t>
        </is>
      </c>
      <c r="B5" s="35" t="inlineStr">
        <is>
          <t>Abdul Hameed Arwani</t>
        </is>
      </c>
      <c r="C5" s="36" t="n">
        <v>0</v>
      </c>
      <c r="D5" s="36" t="n">
        <v>0</v>
      </c>
      <c r="E5" s="36" t="n">
        <v>0</v>
      </c>
      <c r="F5" s="36" t="n">
        <v>0</v>
      </c>
      <c r="G5" s="36" t="n">
        <v>230315</v>
      </c>
      <c r="H5" s="36" t="n">
        <v>230315</v>
      </c>
      <c r="I5" s="36" t="n">
        <v>0</v>
      </c>
      <c r="J5" s="36" t="n">
        <v>0</v>
      </c>
      <c r="K5" s="36" t="n">
        <v>0</v>
      </c>
      <c r="L5" s="36" t="n">
        <v>0</v>
      </c>
      <c r="M5" s="37">
        <f>SUM(C5,E5,G5,I5,)</f>
        <v/>
      </c>
      <c r="N5" s="37">
        <f>SUM(D5,F5,H5,I5,J5,K5,L5,)</f>
        <v/>
      </c>
      <c r="O5" s="38">
        <f>IFERROR(M5/M94, 0)</f>
        <v/>
      </c>
      <c r="P5" s="39">
        <f>IFERROR(N5 / IntermediateCapShares, 0)</f>
        <v/>
      </c>
    </row>
    <row r="6" ht="20" customHeight="1">
      <c r="A6" s="35" t="inlineStr">
        <is>
          <t>dbc3a3ef55688ba228359d06f8903354</t>
        </is>
      </c>
      <c r="B6" s="35" t="inlineStr">
        <is>
          <t>Abdullah Bin Faisal Turki Al Saud</t>
        </is>
      </c>
      <c r="C6" s="36" t="n">
        <v>0</v>
      </c>
      <c r="D6" s="36" t="n">
        <v>0</v>
      </c>
      <c r="E6" s="36" t="n">
        <v>19805</v>
      </c>
      <c r="F6" s="36" t="n">
        <v>19805</v>
      </c>
      <c r="G6" s="36" t="n">
        <v>345785</v>
      </c>
      <c r="H6" s="36" t="n">
        <v>345785</v>
      </c>
      <c r="I6" s="36" t="n">
        <v>0</v>
      </c>
      <c r="J6" s="36" t="n">
        <v>0</v>
      </c>
      <c r="K6" s="36" t="n">
        <v>0</v>
      </c>
      <c r="L6" s="36" t="n">
        <v>0</v>
      </c>
      <c r="M6" s="37">
        <f>SUM(C6,E6,G6,I6,)</f>
        <v/>
      </c>
      <c r="N6" s="37">
        <f>SUM(D6,F6,H6,I6,J6,K6,L6,)</f>
        <v/>
      </c>
      <c r="O6" s="38">
        <f>IFERROR(M6/M94, 0)</f>
        <v/>
      </c>
      <c r="P6" s="39">
        <f>IFERROR(N6 / IntermediateCapShares, 0)</f>
        <v/>
      </c>
    </row>
    <row r="7" ht="20" customHeight="1">
      <c r="A7" s="35" t="inlineStr">
        <is>
          <t>41c0f60e26745a9d3fc13d67650d2bde</t>
        </is>
      </c>
      <c r="B7" s="35" t="inlineStr">
        <is>
          <t>Abdulrahman Mustafa Y Kaki</t>
        </is>
      </c>
      <c r="C7" s="36" t="n">
        <v>0</v>
      </c>
      <c r="D7" s="36" t="n">
        <v>0</v>
      </c>
      <c r="E7" s="36" t="n">
        <v>52118</v>
      </c>
      <c r="F7" s="36" t="n">
        <v>52118</v>
      </c>
      <c r="G7" s="36" t="n">
        <v>575785</v>
      </c>
      <c r="H7" s="36" t="n">
        <v>575785</v>
      </c>
      <c r="I7" s="36" t="n">
        <v>0</v>
      </c>
      <c r="J7" s="36" t="n">
        <v>0</v>
      </c>
      <c r="K7" s="36" t="n">
        <v>0</v>
      </c>
      <c r="L7" s="36" t="n">
        <v>0</v>
      </c>
      <c r="M7" s="37">
        <f>SUM(C7,E7,G7,I7,)</f>
        <v/>
      </c>
      <c r="N7" s="37">
        <f>SUM(D7,F7,H7,I7,J7,K7,L7,)</f>
        <v/>
      </c>
      <c r="O7" s="38">
        <f>IFERROR(M7/M94, 0)</f>
        <v/>
      </c>
      <c r="P7" s="39">
        <f>IFERROR(N7 / IntermediateCapShares, 0)</f>
        <v/>
      </c>
    </row>
    <row r="8" ht="20" customHeight="1">
      <c r="A8" s="35" t="inlineStr">
        <is>
          <t>26646c1ca52ea4b8613894b137b5c590</t>
        </is>
      </c>
      <c r="B8" s="35" t="inlineStr">
        <is>
          <t>AGTO Ltd</t>
        </is>
      </c>
      <c r="C8" s="36" t="n">
        <v>0</v>
      </c>
      <c r="D8" s="36" t="n">
        <v>0</v>
      </c>
      <c r="E8" s="36" t="n">
        <v>88912</v>
      </c>
      <c r="F8" s="36" t="n">
        <v>88912</v>
      </c>
      <c r="G8" s="36" t="n">
        <v>0</v>
      </c>
      <c r="H8" s="36" t="n">
        <v>0</v>
      </c>
      <c r="I8" s="36" t="n">
        <v>0</v>
      </c>
      <c r="J8" s="36" t="n">
        <v>0</v>
      </c>
      <c r="K8" s="36" t="n">
        <v>0</v>
      </c>
      <c r="L8" s="36" t="n">
        <v>0</v>
      </c>
      <c r="M8" s="37">
        <f>SUM(C8,E8,G8,I8,)</f>
        <v/>
      </c>
      <c r="N8" s="37">
        <f>SUM(D8,F8,H8,I8,J8,K8,L8,)</f>
        <v/>
      </c>
      <c r="O8" s="38">
        <f>IFERROR(M8/M94, 0)</f>
        <v/>
      </c>
      <c r="P8" s="39">
        <f>IFERROR(N8 / IntermediateCapShares, 0)</f>
        <v/>
      </c>
    </row>
    <row r="9" ht="20" customHeight="1">
      <c r="A9" s="35" t="inlineStr">
        <is>
          <t>0a1b2e3dfdbade9231b043a2fc789bde</t>
        </is>
      </c>
      <c r="B9" s="35" t="inlineStr">
        <is>
          <t>Ahmed Rafay Shaikh</t>
        </is>
      </c>
      <c r="C9" s="36" t="n">
        <v>0</v>
      </c>
      <c r="D9" s="36" t="n">
        <v>0</v>
      </c>
      <c r="E9" s="36" t="n">
        <v>0</v>
      </c>
      <c r="F9" s="36" t="n">
        <v>0</v>
      </c>
      <c r="G9" s="36" t="n">
        <v>0</v>
      </c>
      <c r="H9" s="36" t="n">
        <v>0</v>
      </c>
      <c r="I9" s="36" t="n">
        <v>14275</v>
      </c>
      <c r="J9" s="36" t="n">
        <v>0</v>
      </c>
      <c r="K9" s="36" t="n">
        <v>0</v>
      </c>
      <c r="L9" s="36" t="n">
        <v>0</v>
      </c>
      <c r="M9" s="37">
        <f>SUM(C9,E9,G9,I9,)</f>
        <v/>
      </c>
      <c r="N9" s="37">
        <f>SUM(D9,F9,H9,I9,J9,K9,L9,)</f>
        <v/>
      </c>
      <c r="O9" s="38">
        <f>IFERROR(M9/M94, 0)</f>
        <v/>
      </c>
      <c r="P9" s="39">
        <f>IFERROR(N9 / IntermediateCapShares, 0)</f>
        <v/>
      </c>
    </row>
    <row r="10" ht="20" customHeight="1">
      <c r="A10" s="35" t="inlineStr">
        <is>
          <t>f1ecc976beeb17e8c0a15e7907b30bec</t>
        </is>
      </c>
      <c r="B10" s="35" t="inlineStr">
        <is>
          <t>Ahmed Saeed Al Calily Alameri</t>
        </is>
      </c>
      <c r="C10" s="36" t="n">
        <v>0</v>
      </c>
      <c r="D10" s="36" t="n">
        <v>0</v>
      </c>
      <c r="E10" s="36" t="n">
        <v>77881</v>
      </c>
      <c r="F10" s="36" t="n">
        <v>77881</v>
      </c>
      <c r="G10" s="36" t="n">
        <v>575785</v>
      </c>
      <c r="H10" s="36" t="n">
        <v>575785</v>
      </c>
      <c r="I10" s="36" t="n">
        <v>0</v>
      </c>
      <c r="J10" s="36" t="n">
        <v>0</v>
      </c>
      <c r="K10" s="36" t="n">
        <v>0</v>
      </c>
      <c r="L10" s="36" t="n">
        <v>0</v>
      </c>
      <c r="M10" s="37">
        <f>SUM(C10,E10,G10,I10,)</f>
        <v/>
      </c>
      <c r="N10" s="37">
        <f>SUM(D10,F10,H10,I10,J10,K10,L10,)</f>
        <v/>
      </c>
      <c r="O10" s="38">
        <f>IFERROR(M10/M94, 0)</f>
        <v/>
      </c>
      <c r="P10" s="39">
        <f>IFERROR(N10 / IntermediateCapShares, 0)</f>
        <v/>
      </c>
    </row>
    <row r="11" ht="20" customHeight="1">
      <c r="A11" s="35" t="inlineStr">
        <is>
          <t>8eed6f9f01678da06dcb2904b2d3bf92</t>
        </is>
      </c>
      <c r="B11" s="35" t="inlineStr">
        <is>
          <t>Al Rana General Trading &amp; Contracting Co.</t>
        </is>
      </c>
      <c r="C11" s="36" t="n">
        <v>0</v>
      </c>
      <c r="D11" s="36" t="n">
        <v>0</v>
      </c>
      <c r="E11" s="36" t="n">
        <v>1422590</v>
      </c>
      <c r="F11" s="36" t="n">
        <v>1422590</v>
      </c>
      <c r="G11" s="36" t="n">
        <v>0</v>
      </c>
      <c r="H11" s="36" t="n">
        <v>0</v>
      </c>
      <c r="I11" s="36" t="n">
        <v>0</v>
      </c>
      <c r="J11" s="36" t="n">
        <v>0</v>
      </c>
      <c r="K11" s="36" t="n">
        <v>0</v>
      </c>
      <c r="L11" s="36" t="n">
        <v>0</v>
      </c>
      <c r="M11" s="37">
        <f>SUM(C11,E11,G11,I11,)</f>
        <v/>
      </c>
      <c r="N11" s="37">
        <f>SUM(D11,F11,H11,I11,J11,K11,L11,)</f>
        <v/>
      </c>
      <c r="O11" s="38">
        <f>IFERROR(M11/M94, 0)</f>
        <v/>
      </c>
      <c r="P11" s="39">
        <f>IFERROR(N11 / IntermediateCapShares, 0)</f>
        <v/>
      </c>
    </row>
    <row r="12" ht="20" customHeight="1">
      <c r="A12" s="35" t="inlineStr">
        <is>
          <t>045a3d436d5c79705b0a474797678fab</t>
        </is>
      </c>
      <c r="B12" s="35" t="inlineStr">
        <is>
          <t>Alan Raffi Winwood</t>
        </is>
      </c>
      <c r="C12" s="36" t="n">
        <v>0</v>
      </c>
      <c r="D12" s="36" t="n">
        <v>0</v>
      </c>
      <c r="E12" s="36" t="n">
        <v>1111934</v>
      </c>
      <c r="F12" s="36" t="n">
        <v>1111934</v>
      </c>
      <c r="G12" s="36" t="n">
        <v>978834</v>
      </c>
      <c r="H12" s="36" t="n">
        <v>978834</v>
      </c>
      <c r="I12" s="36" t="n">
        <v>0</v>
      </c>
      <c r="J12" s="36" t="n">
        <v>0</v>
      </c>
      <c r="K12" s="36" t="n">
        <v>0</v>
      </c>
      <c r="L12" s="36" t="n">
        <v>0</v>
      </c>
      <c r="M12" s="37">
        <f>SUM(C12,E12,G12,I12,)</f>
        <v/>
      </c>
      <c r="N12" s="37">
        <f>SUM(D12,F12,H12,I12,J12,K12,L12,)</f>
        <v/>
      </c>
      <c r="O12" s="38">
        <f>IFERROR(M12/M94, 0)</f>
        <v/>
      </c>
      <c r="P12" s="39">
        <f>IFERROR(N12 / IntermediateCapShares, 0)</f>
        <v/>
      </c>
    </row>
    <row r="13" ht="20" customHeight="1">
      <c r="A13" s="35" t="inlineStr">
        <is>
          <t>58835cad6c22dd29df607b3ad6dd4b2a</t>
        </is>
      </c>
      <c r="B13" s="35" t="inlineStr">
        <is>
          <t>Amina Grimen</t>
        </is>
      </c>
      <c r="C13" s="36" t="n">
        <v>0</v>
      </c>
      <c r="D13" s="36" t="n">
        <v>0</v>
      </c>
      <c r="E13" s="36" t="n">
        <v>703</v>
      </c>
      <c r="F13" s="36" t="n">
        <v>703</v>
      </c>
      <c r="G13" s="36" t="n">
        <v>19193</v>
      </c>
      <c r="H13" s="36" t="n">
        <v>19193</v>
      </c>
      <c r="I13" s="36" t="n">
        <v>0</v>
      </c>
      <c r="J13" s="36" t="n">
        <v>0</v>
      </c>
      <c r="K13" s="36" t="n">
        <v>0</v>
      </c>
      <c r="L13" s="36" t="n">
        <v>0</v>
      </c>
      <c r="M13" s="37">
        <f>SUM(C13,E13,G13,I13,)</f>
        <v/>
      </c>
      <c r="N13" s="37">
        <f>SUM(D13,F13,H13,I13,J13,K13,L13,)</f>
        <v/>
      </c>
      <c r="O13" s="38">
        <f>IFERROR(M13/M94, 0)</f>
        <v/>
      </c>
      <c r="P13" s="39">
        <f>IFERROR(N13 / IntermediateCapShares, 0)</f>
        <v/>
      </c>
    </row>
    <row r="14" ht="20" customHeight="1">
      <c r="A14" s="35" t="inlineStr">
        <is>
          <t>387ff602d9a29549cd879465c3dacd17</t>
        </is>
      </c>
      <c r="B14" s="35" t="inlineStr">
        <is>
          <t>Andrew Schoorlemmer</t>
        </is>
      </c>
      <c r="C14" s="36" t="n">
        <v>0</v>
      </c>
      <c r="D14" s="36" t="n">
        <v>0</v>
      </c>
      <c r="E14" s="36" t="n">
        <v>160616</v>
      </c>
      <c r="F14" s="36" t="n">
        <v>160616</v>
      </c>
      <c r="G14" s="36" t="n">
        <v>230421</v>
      </c>
      <c r="H14" s="36" t="n">
        <v>230421</v>
      </c>
      <c r="I14" s="36" t="n">
        <v>0</v>
      </c>
      <c r="J14" s="36" t="n">
        <v>0</v>
      </c>
      <c r="K14" s="36" t="n">
        <v>0</v>
      </c>
      <c r="L14" s="36" t="n">
        <v>0</v>
      </c>
      <c r="M14" s="37">
        <f>SUM(C14,E14,G14,I14,)</f>
        <v/>
      </c>
      <c r="N14" s="37">
        <f>SUM(D14,F14,H14,I14,J14,K14,L14,)</f>
        <v/>
      </c>
      <c r="O14" s="38">
        <f>IFERROR(M14/M94, 0)</f>
        <v/>
      </c>
      <c r="P14" s="39">
        <f>IFERROR(N14 / IntermediateCapShares, 0)</f>
        <v/>
      </c>
    </row>
    <row r="15" ht="20" customHeight="1">
      <c r="A15" s="35" t="inlineStr">
        <is>
          <t>69ed732fbeedbd087aa45fd108c2864b</t>
        </is>
      </c>
      <c r="B15" s="35" t="inlineStr">
        <is>
          <t>Anil Mehta</t>
        </is>
      </c>
      <c r="C15" s="36" t="n">
        <v>0</v>
      </c>
      <c r="D15" s="36" t="n">
        <v>0</v>
      </c>
      <c r="E15" s="36" t="n">
        <v>29902</v>
      </c>
      <c r="F15" s="36" t="n">
        <v>29902</v>
      </c>
      <c r="G15" s="36" t="n">
        <v>153764</v>
      </c>
      <c r="H15" s="36" t="n">
        <v>153764</v>
      </c>
      <c r="I15" s="36" t="n">
        <v>124378</v>
      </c>
      <c r="J15" s="36" t="n">
        <v>0</v>
      </c>
      <c r="K15" s="36" t="n">
        <v>432092</v>
      </c>
      <c r="L15" s="36" t="n">
        <v>0</v>
      </c>
      <c r="M15" s="37">
        <f>SUM(C15,E15,G15,I15,)</f>
        <v/>
      </c>
      <c r="N15" s="37">
        <f>SUM(D15,F15,H15,I15,J15,K15,L15,)</f>
        <v/>
      </c>
      <c r="O15" s="38">
        <f>IFERROR(M15/M94, 0)</f>
        <v/>
      </c>
      <c r="P15" s="39">
        <f>IFERROR(N15 / IntermediateCapShares, 0)</f>
        <v/>
      </c>
    </row>
    <row r="16" ht="20" customHeight="1">
      <c r="A16" s="35" t="inlineStr">
        <is>
          <t>1c5d7a39bbac200f0cbe2f25f9ffa750</t>
        </is>
      </c>
      <c r="B16" s="35" t="inlineStr">
        <is>
          <t>Anmol Budhraja</t>
        </is>
      </c>
      <c r="C16" s="36" t="n">
        <v>0</v>
      </c>
      <c r="D16" s="36" t="n">
        <v>0</v>
      </c>
      <c r="E16" s="36" t="n">
        <v>0</v>
      </c>
      <c r="F16" s="36" t="n">
        <v>0</v>
      </c>
      <c r="G16" s="36" t="n">
        <v>345414</v>
      </c>
      <c r="H16" s="36" t="n">
        <v>345414</v>
      </c>
      <c r="I16" s="36" t="n">
        <v>0</v>
      </c>
      <c r="J16" s="36" t="n">
        <v>0</v>
      </c>
      <c r="K16" s="36" t="n">
        <v>0</v>
      </c>
      <c r="L16" s="36" t="n">
        <v>0</v>
      </c>
      <c r="M16" s="37">
        <f>SUM(C16,E16,G16,I16,)</f>
        <v/>
      </c>
      <c r="N16" s="37">
        <f>SUM(D16,F16,H16,I16,J16,K16,L16,)</f>
        <v/>
      </c>
      <c r="O16" s="38">
        <f>IFERROR(M16/M94, 0)</f>
        <v/>
      </c>
      <c r="P16" s="39">
        <f>IFERROR(N16 / IntermediateCapShares, 0)</f>
        <v/>
      </c>
    </row>
    <row r="17" ht="20" customHeight="1">
      <c r="A17" s="35" t="inlineStr">
        <is>
          <t>230b043efd67177963f00717d1d0f09b</t>
        </is>
      </c>
      <c r="B17" s="35" t="inlineStr">
        <is>
          <t>Arcata Group Limited</t>
        </is>
      </c>
      <c r="C17" s="36" t="n">
        <v>0</v>
      </c>
      <c r="D17" s="36" t="n">
        <v>0</v>
      </c>
      <c r="E17" s="36" t="n">
        <v>2133885</v>
      </c>
      <c r="F17" s="36" t="n">
        <v>2133885</v>
      </c>
      <c r="G17" s="36" t="n">
        <v>0</v>
      </c>
      <c r="H17" s="36" t="n">
        <v>0</v>
      </c>
      <c r="I17" s="36" t="n">
        <v>0</v>
      </c>
      <c r="J17" s="36" t="n">
        <v>0</v>
      </c>
      <c r="K17" s="36" t="n">
        <v>0</v>
      </c>
      <c r="L17" s="36" t="n">
        <v>0</v>
      </c>
      <c r="M17" s="37">
        <f>SUM(C17,E17,G17,I17,)</f>
        <v/>
      </c>
      <c r="N17" s="37">
        <f>SUM(D17,F17,H17,I17,J17,K17,L17,)</f>
        <v/>
      </c>
      <c r="O17" s="38">
        <f>IFERROR(M17/M94, 0)</f>
        <v/>
      </c>
      <c r="P17" s="39">
        <f>IFERROR(N17 / IntermediateCapShares, 0)</f>
        <v/>
      </c>
    </row>
    <row r="18" ht="20" customHeight="1">
      <c r="A18" s="35" t="inlineStr">
        <is>
          <t>b835b5693da85096f2857b687b3dc7e7</t>
        </is>
      </c>
      <c r="B18" s="35" t="inlineStr">
        <is>
          <t>Archer Investment Holdings LLC</t>
        </is>
      </c>
      <c r="C18" s="36" t="n">
        <v>0</v>
      </c>
      <c r="D18" s="36" t="n">
        <v>0</v>
      </c>
      <c r="E18" s="36" t="n">
        <v>278312</v>
      </c>
      <c r="F18" s="36" t="n">
        <v>278312</v>
      </c>
      <c r="G18" s="36" t="n">
        <v>0</v>
      </c>
      <c r="H18" s="36" t="n">
        <v>0</v>
      </c>
      <c r="I18" s="36" t="n">
        <v>0</v>
      </c>
      <c r="J18" s="36" t="n">
        <v>0</v>
      </c>
      <c r="K18" s="36" t="n">
        <v>0</v>
      </c>
      <c r="L18" s="36" t="n">
        <v>0</v>
      </c>
      <c r="M18" s="37">
        <f>SUM(C18,E18,G18,I18,)</f>
        <v/>
      </c>
      <c r="N18" s="37">
        <f>SUM(D18,F18,H18,I18,J18,K18,L18,)</f>
        <v/>
      </c>
      <c r="O18" s="38">
        <f>IFERROR(M18/M94, 0)</f>
        <v/>
      </c>
      <c r="P18" s="39">
        <f>IFERROR(N18 / IntermediateCapShares, 0)</f>
        <v/>
      </c>
    </row>
    <row r="19" ht="20" customHeight="1">
      <c r="A19" s="35" t="inlineStr">
        <is>
          <t>8c72a58147bf907121b70a9d06df81ae</t>
        </is>
      </c>
      <c r="B19" s="35" t="inlineStr">
        <is>
          <t>Archer Investment Holdings Series A-05 LLC</t>
        </is>
      </c>
      <c r="C19" s="36" t="n">
        <v>0</v>
      </c>
      <c r="D19" s="36" t="n">
        <v>0</v>
      </c>
      <c r="E19" s="36" t="n">
        <v>299016</v>
      </c>
      <c r="F19" s="36" t="n">
        <v>299016</v>
      </c>
      <c r="G19" s="36" t="n">
        <v>0</v>
      </c>
      <c r="H19" s="36" t="n">
        <v>0</v>
      </c>
      <c r="I19" s="36" t="n">
        <v>0</v>
      </c>
      <c r="J19" s="36" t="n">
        <v>0</v>
      </c>
      <c r="K19" s="36" t="n">
        <v>0</v>
      </c>
      <c r="L19" s="36" t="n">
        <v>0</v>
      </c>
      <c r="M19" s="37">
        <f>SUM(C19,E19,G19,I19,)</f>
        <v/>
      </c>
      <c r="N19" s="37">
        <f>SUM(D19,F19,H19,I19,J19,K19,L19,)</f>
        <v/>
      </c>
      <c r="O19" s="38">
        <f>IFERROR(M19/M94, 0)</f>
        <v/>
      </c>
      <c r="P19" s="39">
        <f>IFERROR(N19 / IntermediateCapShares, 0)</f>
        <v/>
      </c>
    </row>
    <row r="20" ht="20" customHeight="1">
      <c r="A20" s="35" t="inlineStr">
        <is>
          <t>8533c7849e9bd901fd337ba9968e380a</t>
        </is>
      </c>
      <c r="B20" s="35" t="inlineStr">
        <is>
          <t>Archer Investment Holdings Series A-06 LLC</t>
        </is>
      </c>
      <c r="C20" s="36" t="n">
        <v>0</v>
      </c>
      <c r="D20" s="36" t="n">
        <v>0</v>
      </c>
      <c r="E20" s="36" t="n">
        <v>627934</v>
      </c>
      <c r="F20" s="36" t="n">
        <v>627934</v>
      </c>
      <c r="G20" s="36" t="n">
        <v>0</v>
      </c>
      <c r="H20" s="36" t="n">
        <v>0</v>
      </c>
      <c r="I20" s="36" t="n">
        <v>0</v>
      </c>
      <c r="J20" s="36" t="n">
        <v>0</v>
      </c>
      <c r="K20" s="36" t="n">
        <v>0</v>
      </c>
      <c r="L20" s="36" t="n">
        <v>0</v>
      </c>
      <c r="M20" s="37">
        <f>SUM(C20,E20,G20,I20,)</f>
        <v/>
      </c>
      <c r="N20" s="37">
        <f>SUM(D20,F20,H20,I20,J20,K20,L20,)</f>
        <v/>
      </c>
      <c r="O20" s="38">
        <f>IFERROR(M20/M94, 0)</f>
        <v/>
      </c>
      <c r="P20" s="39">
        <f>IFERROR(N20 / IntermediateCapShares, 0)</f>
        <v/>
      </c>
    </row>
    <row r="21" ht="20" customHeight="1">
      <c r="A21" s="35" t="inlineStr">
        <is>
          <t>9d0120e0d99a535267c935f3486e4778</t>
        </is>
      </c>
      <c r="B21" s="35" t="inlineStr">
        <is>
          <t>Archer Private Investments</t>
        </is>
      </c>
      <c r="C21" s="36" t="n">
        <v>0</v>
      </c>
      <c r="D21" s="36" t="n">
        <v>0</v>
      </c>
      <c r="E21" s="36" t="n">
        <v>250808</v>
      </c>
      <c r="F21" s="36" t="n">
        <v>250808</v>
      </c>
      <c r="G21" s="36" t="n">
        <v>240248</v>
      </c>
      <c r="H21" s="36" t="n">
        <v>240248</v>
      </c>
      <c r="I21" s="36" t="n">
        <v>0</v>
      </c>
      <c r="J21" s="36" t="n">
        <v>0</v>
      </c>
      <c r="K21" s="36" t="n">
        <v>0</v>
      </c>
      <c r="L21" s="36" t="n">
        <v>0</v>
      </c>
      <c r="M21" s="37">
        <f>SUM(C21,E21,G21,I21,)</f>
        <v/>
      </c>
      <c r="N21" s="37">
        <f>SUM(D21,F21,H21,I21,J21,K21,L21,)</f>
        <v/>
      </c>
      <c r="O21" s="38">
        <f>IFERROR(M21/M94, 0)</f>
        <v/>
      </c>
      <c r="P21" s="39">
        <f>IFERROR(N21 / IntermediateCapShares, 0)</f>
        <v/>
      </c>
    </row>
    <row r="22" ht="20" customHeight="1">
      <c r="A22" s="35" t="inlineStr">
        <is>
          <t>bb4dda25bad06b9ff4e61b29488be6ba</t>
        </is>
      </c>
      <c r="B22" s="35" t="inlineStr">
        <is>
          <t>Archer Pure Harvest SPV LLC</t>
        </is>
      </c>
      <c r="C22" s="36" t="n">
        <v>0</v>
      </c>
      <c r="D22" s="36" t="n">
        <v>0</v>
      </c>
      <c r="E22" s="36" t="n">
        <v>0</v>
      </c>
      <c r="F22" s="36" t="n">
        <v>0</v>
      </c>
      <c r="G22" s="36" t="n">
        <v>777526</v>
      </c>
      <c r="H22" s="36" t="n">
        <v>777526</v>
      </c>
      <c r="I22" s="36" t="n">
        <v>0</v>
      </c>
      <c r="J22" s="36" t="n">
        <v>0</v>
      </c>
      <c r="K22" s="36" t="n">
        <v>0</v>
      </c>
      <c r="L22" s="36" t="n">
        <v>0</v>
      </c>
      <c r="M22" s="37">
        <f>SUM(C22,E22,G22,I22,)</f>
        <v/>
      </c>
      <c r="N22" s="37">
        <f>SUM(D22,F22,H22,I22,J22,K22,L22,)</f>
        <v/>
      </c>
      <c r="O22" s="38">
        <f>IFERROR(M22/M94, 0)</f>
        <v/>
      </c>
      <c r="P22" s="39">
        <f>IFERROR(N22 / IntermediateCapShares, 0)</f>
        <v/>
      </c>
    </row>
    <row r="23" ht="20" customHeight="1">
      <c r="A23" s="35" t="inlineStr">
        <is>
          <t>5a2c5210829c33f0d7abd14d2091c8ad</t>
        </is>
      </c>
      <c r="B23" s="35" t="inlineStr">
        <is>
          <t>Arnab Kumar Chatterjee</t>
        </is>
      </c>
      <c r="C23" s="36" t="n">
        <v>0</v>
      </c>
      <c r="D23" s="36" t="n">
        <v>0</v>
      </c>
      <c r="E23" s="36" t="n">
        <v>0</v>
      </c>
      <c r="F23" s="36" t="n">
        <v>0</v>
      </c>
      <c r="G23" s="36" t="n">
        <v>229480</v>
      </c>
      <c r="H23" s="36" t="n">
        <v>229480</v>
      </c>
      <c r="I23" s="36" t="n">
        <v>0</v>
      </c>
      <c r="J23" s="36" t="n">
        <v>0</v>
      </c>
      <c r="K23" s="36" t="n">
        <v>0</v>
      </c>
      <c r="L23" s="36" t="n">
        <v>0</v>
      </c>
      <c r="M23" s="37">
        <f>SUM(C23,E23,G23,I23,)</f>
        <v/>
      </c>
      <c r="N23" s="37">
        <f>SUM(D23,F23,H23,I23,J23,K23,L23,)</f>
        <v/>
      </c>
      <c r="O23" s="38">
        <f>IFERROR(M23/M94, 0)</f>
        <v/>
      </c>
      <c r="P23" s="39">
        <f>IFERROR(N23 / IntermediateCapShares, 0)</f>
        <v/>
      </c>
    </row>
    <row r="24" ht="20" customHeight="1">
      <c r="A24" s="35" t="inlineStr">
        <is>
          <t>6a072dce0595e289b18a062ed9a0f3ae</t>
        </is>
      </c>
      <c r="B24" s="35" t="inlineStr">
        <is>
          <t>Atten Limited</t>
        </is>
      </c>
      <c r="C24" s="36" t="n">
        <v>0</v>
      </c>
      <c r="D24" s="36" t="n">
        <v>0</v>
      </c>
      <c r="E24" s="36" t="n">
        <v>0</v>
      </c>
      <c r="F24" s="36" t="n">
        <v>0</v>
      </c>
      <c r="G24" s="36" t="n">
        <v>0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66195</v>
      </c>
      <c r="M24" s="37">
        <f>SUM(C24,E24,G24,I24,)</f>
        <v/>
      </c>
      <c r="N24" s="37">
        <f>SUM(D24,F24,H24,I24,J24,K24,L24,)</f>
        <v/>
      </c>
      <c r="O24" s="38">
        <f>IFERROR(M24/M94, 0)</f>
        <v/>
      </c>
      <c r="P24" s="39">
        <f>IFERROR(N24 / IntermediateCapShares, 0)</f>
        <v/>
      </c>
    </row>
    <row r="25" ht="20" customHeight="1">
      <c r="A25" s="35" t="inlineStr">
        <is>
          <t>450a52655574144b09fc6ab20e012ff6</t>
        </is>
      </c>
      <c r="B25" s="35" t="inlineStr">
        <is>
          <t>B.A.L. BINDER AGENCY LIMITED</t>
        </is>
      </c>
      <c r="C25" s="36" t="n">
        <v>0</v>
      </c>
      <c r="D25" s="36" t="n">
        <v>0</v>
      </c>
      <c r="E25" s="36" t="n">
        <v>1422590</v>
      </c>
      <c r="F25" s="36" t="n">
        <v>1422590</v>
      </c>
      <c r="G25" s="36" t="n">
        <v>0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7">
        <f>SUM(C25,E25,G25,I25,)</f>
        <v/>
      </c>
      <c r="N25" s="37">
        <f>SUM(D25,F25,H25,I25,J25,K25,L25,)</f>
        <v/>
      </c>
      <c r="O25" s="38">
        <f>IFERROR(M25/M94, 0)</f>
        <v/>
      </c>
      <c r="P25" s="39">
        <f>IFERROR(N25 / IntermediateCapShares, 0)</f>
        <v/>
      </c>
    </row>
    <row r="26" ht="20" customHeight="1">
      <c r="A26" s="35" t="inlineStr">
        <is>
          <t>be77e73c8940b16747c63c08c4f3b4d9</t>
        </is>
      </c>
      <c r="B26" s="35" t="inlineStr">
        <is>
          <t>Daniel E. Williams</t>
        </is>
      </c>
      <c r="C26" s="36" t="n">
        <v>0</v>
      </c>
      <c r="D26" s="36" t="n">
        <v>0</v>
      </c>
      <c r="E26" s="36" t="n">
        <v>15074</v>
      </c>
      <c r="F26" s="36" t="n">
        <v>15074</v>
      </c>
      <c r="G26" s="36" t="n">
        <v>28789</v>
      </c>
      <c r="H26" s="36" t="n">
        <v>28789</v>
      </c>
      <c r="I26" s="36" t="n">
        <v>0</v>
      </c>
      <c r="J26" s="36" t="n">
        <v>0</v>
      </c>
      <c r="K26" s="36" t="n">
        <v>0</v>
      </c>
      <c r="L26" s="36" t="n">
        <v>0</v>
      </c>
      <c r="M26" s="37">
        <f>SUM(C26,E26,G26,I26,)</f>
        <v/>
      </c>
      <c r="N26" s="37">
        <f>SUM(D26,F26,H26,I26,J26,K26,L26,)</f>
        <v/>
      </c>
      <c r="O26" s="38">
        <f>IFERROR(M26/M94, 0)</f>
        <v/>
      </c>
      <c r="P26" s="39">
        <f>IFERROR(N26 / IntermediateCapShares, 0)</f>
        <v/>
      </c>
    </row>
    <row r="27" ht="20" customHeight="1">
      <c r="A27" s="35" t="inlineStr">
        <is>
          <t>89f89e9898315426a80aea2412a1e97e</t>
        </is>
      </c>
      <c r="B27" s="35" t="inlineStr">
        <is>
          <t>Darius Daubaras</t>
        </is>
      </c>
      <c r="C27" s="36" t="n">
        <v>0</v>
      </c>
      <c r="D27" s="36" t="n">
        <v>0</v>
      </c>
      <c r="E27" s="36" t="n">
        <v>26059</v>
      </c>
      <c r="F27" s="36" t="n">
        <v>26059</v>
      </c>
      <c r="G27" s="36" t="n">
        <v>0</v>
      </c>
      <c r="H27" s="36" t="n">
        <v>0</v>
      </c>
      <c r="I27" s="36" t="n">
        <v>8423</v>
      </c>
      <c r="J27" s="36" t="n">
        <v>0</v>
      </c>
      <c r="K27" s="36" t="n">
        <v>0</v>
      </c>
      <c r="L27" s="36" t="n">
        <v>0</v>
      </c>
      <c r="M27" s="37">
        <f>SUM(C27,E27,G27,I27,)</f>
        <v/>
      </c>
      <c r="N27" s="37">
        <f>SUM(D27,F27,H27,I27,J27,K27,L27,)</f>
        <v/>
      </c>
      <c r="O27" s="38">
        <f>IFERROR(M27/M94, 0)</f>
        <v/>
      </c>
      <c r="P27" s="39">
        <f>IFERROR(N27 / IntermediateCapShares, 0)</f>
        <v/>
      </c>
    </row>
    <row r="28" ht="20" customHeight="1">
      <c r="A28" s="35" t="inlineStr">
        <is>
          <t>72b82d319f9356b4590e7f68c159d491</t>
        </is>
      </c>
      <c r="B28" s="35" t="inlineStr">
        <is>
          <t>David V. Scott</t>
        </is>
      </c>
      <c r="C28" s="36" t="n">
        <v>0</v>
      </c>
      <c r="D28" s="36" t="n">
        <v>0</v>
      </c>
      <c r="E28" s="36" t="n">
        <v>0</v>
      </c>
      <c r="F28" s="36" t="n">
        <v>0</v>
      </c>
      <c r="G28" s="36" t="n">
        <v>0</v>
      </c>
      <c r="H28" s="36" t="n">
        <v>0</v>
      </c>
      <c r="I28" s="36" t="n">
        <v>0</v>
      </c>
      <c r="J28" s="36" t="n">
        <v>0</v>
      </c>
      <c r="K28" s="36" t="n">
        <v>95000</v>
      </c>
      <c r="L28" s="36" t="n">
        <v>0</v>
      </c>
      <c r="M28" s="37">
        <f>SUM(C28,E28,G28,I28,)</f>
        <v/>
      </c>
      <c r="N28" s="37">
        <f>SUM(D28,F28,H28,I28,J28,K28,L28,)</f>
        <v/>
      </c>
      <c r="O28" s="38">
        <f>IFERROR(M28/M94, 0)</f>
        <v/>
      </c>
      <c r="P28" s="39">
        <f>IFERROR(N28 / IntermediateCapShares, 0)</f>
        <v/>
      </c>
    </row>
    <row r="29" ht="20" customHeight="1">
      <c r="A29" s="35" t="inlineStr">
        <is>
          <t>e249c1a052bf08688375fa6d66ceafa0</t>
        </is>
      </c>
      <c r="B29" s="35" t="inlineStr">
        <is>
          <t>David Y. P. Chen</t>
        </is>
      </c>
      <c r="C29" s="36" t="n">
        <v>0</v>
      </c>
      <c r="D29" s="36" t="n">
        <v>0</v>
      </c>
      <c r="E29" s="36" t="n">
        <v>59803</v>
      </c>
      <c r="F29" s="36" t="n">
        <v>59803</v>
      </c>
      <c r="G29" s="36" t="n">
        <v>0</v>
      </c>
      <c r="H29" s="36" t="n">
        <v>0</v>
      </c>
      <c r="I29" s="36" t="n">
        <v>0</v>
      </c>
      <c r="J29" s="36" t="n">
        <v>0</v>
      </c>
      <c r="K29" s="36" t="n">
        <v>0</v>
      </c>
      <c r="L29" s="36" t="n">
        <v>0</v>
      </c>
      <c r="M29" s="37">
        <f>SUM(C29,E29,G29,I29,)</f>
        <v/>
      </c>
      <c r="N29" s="37">
        <f>SUM(D29,F29,H29,I29,J29,K29,L29,)</f>
        <v/>
      </c>
      <c r="O29" s="38">
        <f>IFERROR(M29/M94, 0)</f>
        <v/>
      </c>
      <c r="P29" s="39">
        <f>IFERROR(N29 / IntermediateCapShares, 0)</f>
        <v/>
      </c>
    </row>
    <row r="30" ht="20" customHeight="1">
      <c r="A30" s="35" t="inlineStr">
        <is>
          <t>163f8b830f962dc38f98f7224c1b40aa</t>
        </is>
      </c>
      <c r="B30" s="35" t="inlineStr">
        <is>
          <t>Deepak Sharma</t>
        </is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115159</v>
      </c>
      <c r="H30" s="36" t="n">
        <v>115159</v>
      </c>
      <c r="I30" s="36" t="n">
        <v>0</v>
      </c>
      <c r="J30" s="36" t="n">
        <v>0</v>
      </c>
      <c r="K30" s="36" t="n">
        <v>0</v>
      </c>
      <c r="L30" s="36" t="n">
        <v>0</v>
      </c>
      <c r="M30" s="37">
        <f>SUM(C30,E30,G30,I30,)</f>
        <v/>
      </c>
      <c r="N30" s="37">
        <f>SUM(D30,F30,H30,I30,J30,K30,L30,)</f>
        <v/>
      </c>
      <c r="O30" s="38">
        <f>IFERROR(M30/M94, 0)</f>
        <v/>
      </c>
      <c r="P30" s="39">
        <f>IFERROR(N30 / IntermediateCapShares, 0)</f>
        <v/>
      </c>
    </row>
    <row r="31" ht="20" customHeight="1">
      <c r="A31" s="35" t="inlineStr">
        <is>
          <t>b3c5455c381c081537b89f9a8a4740e0</t>
        </is>
      </c>
      <c r="B31" s="35" t="inlineStr">
        <is>
          <t>Edmund Wei Kiat Ang</t>
        </is>
      </c>
      <c r="C31" s="36" t="n">
        <v>0</v>
      </c>
      <c r="D31" s="36" t="n">
        <v>0</v>
      </c>
      <c r="E31" s="36" t="n">
        <v>0</v>
      </c>
      <c r="F31" s="36" t="n">
        <v>0</v>
      </c>
      <c r="G31" s="36" t="n">
        <v>69094</v>
      </c>
      <c r="H31" s="36" t="n">
        <v>69094</v>
      </c>
      <c r="I31" s="36" t="n">
        <v>0</v>
      </c>
      <c r="J31" s="36" t="n">
        <v>0</v>
      </c>
      <c r="K31" s="36" t="n">
        <v>0</v>
      </c>
      <c r="L31" s="36" t="n">
        <v>0</v>
      </c>
      <c r="M31" s="37">
        <f>SUM(C31,E31,G31,I31,)</f>
        <v/>
      </c>
      <c r="N31" s="37">
        <f>SUM(D31,F31,H31,I31,J31,K31,L31,)</f>
        <v/>
      </c>
      <c r="O31" s="38">
        <f>IFERROR(M31/M94, 0)</f>
        <v/>
      </c>
      <c r="P31" s="39">
        <f>IFERROR(N31 / IntermediateCapShares, 0)</f>
        <v/>
      </c>
    </row>
    <row r="32" ht="20" customHeight="1">
      <c r="A32" s="35" t="inlineStr">
        <is>
          <t>d89681bc893f685b58993d8e809e104b</t>
        </is>
      </c>
      <c r="B32" s="35" t="inlineStr">
        <is>
          <t>Emirates Global Sukuk Fund</t>
        </is>
      </c>
      <c r="C32" s="36" t="n">
        <v>0</v>
      </c>
      <c r="D32" s="36" t="n">
        <v>0</v>
      </c>
      <c r="E32" s="36" t="n">
        <v>0</v>
      </c>
      <c r="F32" s="36" t="n">
        <v>0</v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0</v>
      </c>
      <c r="L32" s="36" t="n">
        <v>158868</v>
      </c>
      <c r="M32" s="37">
        <f>SUM(C32,E32,G32,I32,)</f>
        <v/>
      </c>
      <c r="N32" s="37">
        <f>SUM(D32,F32,H32,I32,J32,K32,L32,)</f>
        <v/>
      </c>
      <c r="O32" s="38">
        <f>IFERROR(M32/M94, 0)</f>
        <v/>
      </c>
      <c r="P32" s="39">
        <f>IFERROR(N32 / IntermediateCapShares, 0)</f>
        <v/>
      </c>
    </row>
    <row r="33" ht="20" customHeight="1">
      <c r="A33" s="35" t="inlineStr">
        <is>
          <t>0de0ce27a3ff774e05d7f2af5d61c1c1</t>
        </is>
      </c>
      <c r="B33" s="35" t="inlineStr">
        <is>
          <t>Emirates Islamic Global Balanced Fund</t>
        </is>
      </c>
      <c r="C33" s="36" t="n">
        <v>0</v>
      </c>
      <c r="D33" s="36" t="n">
        <v>0</v>
      </c>
      <c r="E33" s="36" t="n">
        <v>0</v>
      </c>
      <c r="F33" s="36" t="n">
        <v>0</v>
      </c>
      <c r="G33" s="36" t="n">
        <v>0</v>
      </c>
      <c r="H33" s="36" t="n">
        <v>0</v>
      </c>
      <c r="I33" s="36" t="n">
        <v>0</v>
      </c>
      <c r="J33" s="36" t="n">
        <v>0</v>
      </c>
      <c r="K33" s="36" t="n">
        <v>0</v>
      </c>
      <c r="L33" s="36" t="n">
        <v>44130</v>
      </c>
      <c r="M33" s="37">
        <f>SUM(C33,E33,G33,I33,)</f>
        <v/>
      </c>
      <c r="N33" s="37">
        <f>SUM(D33,F33,H33,I33,J33,K33,L33,)</f>
        <v/>
      </c>
      <c r="O33" s="38">
        <f>IFERROR(M33/M94, 0)</f>
        <v/>
      </c>
      <c r="P33" s="39">
        <f>IFERROR(N33 / IntermediateCapShares, 0)</f>
        <v/>
      </c>
    </row>
    <row r="34" ht="20" customHeight="1">
      <c r="A34" s="35" t="inlineStr">
        <is>
          <t>9739bb8634a117548539b8a532b2e56b</t>
        </is>
      </c>
      <c r="B34" s="35" t="inlineStr">
        <is>
          <t>Fahad Bin Khalid Al Saud</t>
        </is>
      </c>
      <c r="C34" s="36" t="n">
        <v>0</v>
      </c>
      <c r="D34" s="36" t="n">
        <v>0</v>
      </c>
      <c r="E34" s="36" t="n">
        <v>13551</v>
      </c>
      <c r="F34" s="36" t="n">
        <v>13551</v>
      </c>
      <c r="G34" s="36" t="n">
        <v>230314</v>
      </c>
      <c r="H34" s="36" t="n">
        <v>230314</v>
      </c>
      <c r="I34" s="36" t="n">
        <v>0</v>
      </c>
      <c r="J34" s="36" t="n">
        <v>0</v>
      </c>
      <c r="K34" s="36" t="n">
        <v>0</v>
      </c>
      <c r="L34" s="36" t="n">
        <v>0</v>
      </c>
      <c r="M34" s="37">
        <f>SUM(C34,E34,G34,I34,)</f>
        <v/>
      </c>
      <c r="N34" s="37">
        <f>SUM(D34,F34,H34,I34,J34,K34,L34,)</f>
        <v/>
      </c>
      <c r="O34" s="38">
        <f>IFERROR(M34/M94, 0)</f>
        <v/>
      </c>
      <c r="P34" s="39">
        <f>IFERROR(N34 / IntermediateCapShares, 0)</f>
        <v/>
      </c>
    </row>
    <row r="35" ht="20" customHeight="1">
      <c r="A35" s="35" t="inlineStr">
        <is>
          <t>43ebd9410530747e4bf3c124ea1c99a2</t>
        </is>
      </c>
      <c r="B35" s="35" t="inlineStr">
        <is>
          <t>Florian Weidinger</t>
        </is>
      </c>
      <c r="C35" s="36" t="n">
        <v>0</v>
      </c>
      <c r="D35" s="36" t="n">
        <v>0</v>
      </c>
      <c r="E35" s="36" t="n">
        <v>0</v>
      </c>
      <c r="F35" s="36" t="n">
        <v>0</v>
      </c>
      <c r="G35" s="36" t="n">
        <v>115082</v>
      </c>
      <c r="H35" s="36" t="n">
        <v>115082</v>
      </c>
      <c r="I35" s="36" t="n">
        <v>0</v>
      </c>
      <c r="J35" s="36" t="n">
        <v>0</v>
      </c>
      <c r="K35" s="36" t="n">
        <v>0</v>
      </c>
      <c r="L35" s="36" t="n">
        <v>0</v>
      </c>
      <c r="M35" s="37">
        <f>SUM(C35,E35,G35,I35,)</f>
        <v/>
      </c>
      <c r="N35" s="37">
        <f>SUM(D35,F35,H35,I35,J35,K35,L35,)</f>
        <v/>
      </c>
      <c r="O35" s="38">
        <f>IFERROR(M35/M94, 0)</f>
        <v/>
      </c>
      <c r="P35" s="39">
        <f>IFERROR(N35 / IntermediateCapShares, 0)</f>
        <v/>
      </c>
    </row>
    <row r="36" ht="20" customHeight="1">
      <c r="A36" s="35" t="inlineStr">
        <is>
          <t>50235f30439c0a416da95653f6703c93</t>
        </is>
      </c>
      <c r="B36" s="35" t="inlineStr">
        <is>
          <t>Franklin Templeton Investments (ME) Limited/ 25246 – Project Summits</t>
        </is>
      </c>
      <c r="C36" s="36" t="n">
        <v>0</v>
      </c>
      <c r="D36" s="36" t="n">
        <v>0</v>
      </c>
      <c r="E36" s="36" t="n">
        <v>0</v>
      </c>
      <c r="F36" s="36" t="n">
        <v>0</v>
      </c>
      <c r="G36" s="36" t="n">
        <v>0</v>
      </c>
      <c r="H36" s="36" t="n">
        <v>0</v>
      </c>
      <c r="I36" s="36" t="n">
        <v>0</v>
      </c>
      <c r="J36" s="36" t="n">
        <v>0</v>
      </c>
      <c r="K36" s="36" t="n">
        <v>0</v>
      </c>
      <c r="L36" s="36" t="n">
        <v>139892</v>
      </c>
      <c r="M36" s="37">
        <f>SUM(C36,E36,G36,I36,)</f>
        <v/>
      </c>
      <c r="N36" s="37">
        <f>SUM(D36,F36,H36,I36,J36,K36,L36,)</f>
        <v/>
      </c>
      <c r="O36" s="38">
        <f>IFERROR(M36/M94, 0)</f>
        <v/>
      </c>
      <c r="P36" s="39">
        <f>IFERROR(N36 / IntermediateCapShares, 0)</f>
        <v/>
      </c>
    </row>
    <row r="37" ht="20" customHeight="1">
      <c r="A37" s="35" t="inlineStr">
        <is>
          <t>802b197bcb0de8c56a6836a05b952b7b</t>
        </is>
      </c>
      <c r="B37" s="35" t="inlineStr">
        <is>
          <t>Franklin Templeton Investments (ME) Limited/ FT18374 B – Global Sukuk</t>
        </is>
      </c>
      <c r="C37" s="36" t="n">
        <v>0</v>
      </c>
      <c r="D37" s="36" t="n">
        <v>0</v>
      </c>
      <c r="E37" s="36" t="n">
        <v>0</v>
      </c>
      <c r="F37" s="36" t="n">
        <v>0</v>
      </c>
      <c r="G37" s="36" t="n">
        <v>0</v>
      </c>
      <c r="H37" s="36" t="n">
        <v>0</v>
      </c>
      <c r="I37" s="36" t="n">
        <v>0</v>
      </c>
      <c r="J37" s="36" t="n">
        <v>0</v>
      </c>
      <c r="K37" s="36" t="n">
        <v>0</v>
      </c>
      <c r="L37" s="36" t="n">
        <v>82523</v>
      </c>
      <c r="M37" s="37">
        <f>SUM(C37,E37,G37,I37,)</f>
        <v/>
      </c>
      <c r="N37" s="37">
        <f>SUM(D37,F37,H37,I37,J37,K37,L37,)</f>
        <v/>
      </c>
      <c r="O37" s="38">
        <f>IFERROR(M37/M94, 0)</f>
        <v/>
      </c>
      <c r="P37" s="39">
        <f>IFERROR(N37 / IntermediateCapShares, 0)</f>
        <v/>
      </c>
    </row>
    <row r="38" ht="20" customHeight="1">
      <c r="A38" s="35" t="inlineStr">
        <is>
          <t>bbe300fd5e2a9d5f4cec8658b59bfc51</t>
        </is>
      </c>
      <c r="B38" s="35" t="inlineStr">
        <is>
          <t>Franklin Templeton Investments (ME) Limited/ FT26970 B – GCC Bond</t>
        </is>
      </c>
      <c r="C38" s="36" t="n">
        <v>0</v>
      </c>
      <c r="D38" s="36" t="n">
        <v>0</v>
      </c>
      <c r="E38" s="36" t="n">
        <v>0</v>
      </c>
      <c r="F38" s="36" t="n">
        <v>0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0</v>
      </c>
      <c r="L38" s="36" t="n">
        <v>408643</v>
      </c>
      <c r="M38" s="37">
        <f>SUM(C38,E38,G38,I38,)</f>
        <v/>
      </c>
      <c r="N38" s="37">
        <f>SUM(D38,F38,H38,I38,J38,K38,L38,)</f>
        <v/>
      </c>
      <c r="O38" s="38">
        <f>IFERROR(M38/M94, 0)</f>
        <v/>
      </c>
      <c r="P38" s="39">
        <f>IFERROR(N38 / IntermediateCapShares, 0)</f>
        <v/>
      </c>
    </row>
    <row r="39" ht="20" customHeight="1">
      <c r="A39" s="35" t="inlineStr">
        <is>
          <t>bb6c0f54af0effcbdef944cd15a0d468</t>
        </is>
      </c>
      <c r="B39" s="35" t="inlineStr">
        <is>
          <t>Franklin Templeton Investments (ME) Limited/ FT28448 IB – Franklin Global Sukuk</t>
        </is>
      </c>
      <c r="C39" s="36" t="n">
        <v>0</v>
      </c>
      <c r="D39" s="36" t="n">
        <v>0</v>
      </c>
      <c r="E39" s="36" t="n">
        <v>0</v>
      </c>
      <c r="F39" s="36" t="n">
        <v>0</v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0</v>
      </c>
      <c r="L39" s="36" t="n">
        <v>107677</v>
      </c>
      <c r="M39" s="37">
        <f>SUM(C39,E39,G39,I39,)</f>
        <v/>
      </c>
      <c r="N39" s="37">
        <f>SUM(D39,F39,H39,I39,J39,K39,L39,)</f>
        <v/>
      </c>
      <c r="O39" s="38">
        <f>IFERROR(M39/M94, 0)</f>
        <v/>
      </c>
      <c r="P39" s="39">
        <f>IFERROR(N39 / IntermediateCapShares, 0)</f>
        <v/>
      </c>
    </row>
    <row r="40" ht="20" customHeight="1">
      <c r="A40" s="35" t="inlineStr">
        <is>
          <t>a8b27d19f9cb79880615d7474df563d5</t>
        </is>
      </c>
      <c r="B40" s="35" t="inlineStr">
        <is>
          <t>Franklin Templeton Investments (ME) Limited/ FTIF – Franklin Gulf Wealth Bond</t>
        </is>
      </c>
      <c r="C40" s="36" t="n">
        <v>0</v>
      </c>
      <c r="D40" s="36" t="n">
        <v>0</v>
      </c>
      <c r="E40" s="36" t="n">
        <v>0</v>
      </c>
      <c r="F40" s="36" t="n">
        <v>0</v>
      </c>
      <c r="G40" s="36" t="n">
        <v>0</v>
      </c>
      <c r="H40" s="36" t="n">
        <v>0</v>
      </c>
      <c r="I40" s="36" t="n">
        <v>0</v>
      </c>
      <c r="J40" s="36" t="n">
        <v>0</v>
      </c>
      <c r="K40" s="36" t="n">
        <v>0</v>
      </c>
      <c r="L40" s="36" t="n">
        <v>441300</v>
      </c>
      <c r="M40" s="37">
        <f>SUM(C40,E40,G40,I40,)</f>
        <v/>
      </c>
      <c r="N40" s="37">
        <f>SUM(D40,F40,H40,I40,J40,K40,L40,)</f>
        <v/>
      </c>
      <c r="O40" s="38">
        <f>IFERROR(M40/M94, 0)</f>
        <v/>
      </c>
      <c r="P40" s="39">
        <f>IFERROR(N40 / IntermediateCapShares, 0)</f>
        <v/>
      </c>
    </row>
    <row r="41" ht="20" customHeight="1">
      <c r="A41" s="35" t="inlineStr">
        <is>
          <t>7015cf0180bb48ab8384dcc316fa5106</t>
        </is>
      </c>
      <c r="B41" s="35" t="inlineStr">
        <is>
          <t>Franklin Templeton Investments (ME) Limited/ FTSF – Franklin Global Sukuk Fund</t>
        </is>
      </c>
      <c r="C41" s="36" t="n">
        <v>0</v>
      </c>
      <c r="D41" s="36" t="n">
        <v>0</v>
      </c>
      <c r="E41" s="36" t="n">
        <v>0</v>
      </c>
      <c r="F41" s="36" t="n">
        <v>0</v>
      </c>
      <c r="G41" s="36" t="n">
        <v>0</v>
      </c>
      <c r="H41" s="36" t="n">
        <v>0</v>
      </c>
      <c r="I41" s="36" t="n">
        <v>0</v>
      </c>
      <c r="J41" s="36" t="n">
        <v>0</v>
      </c>
      <c r="K41" s="36" t="n">
        <v>0</v>
      </c>
      <c r="L41" s="36" t="n">
        <v>441300</v>
      </c>
      <c r="M41" s="37">
        <f>SUM(C41,E41,G41,I41,)</f>
        <v/>
      </c>
      <c r="N41" s="37">
        <f>SUM(D41,F41,H41,I41,J41,K41,L41,)</f>
        <v/>
      </c>
      <c r="O41" s="38">
        <f>IFERROR(M41/M94, 0)</f>
        <v/>
      </c>
      <c r="P41" s="39">
        <f>IFERROR(N41 / IntermediateCapShares, 0)</f>
        <v/>
      </c>
    </row>
    <row r="42" ht="20" customHeight="1">
      <c r="A42" s="35" t="inlineStr">
        <is>
          <t>40a3cd3ff09801605d7c6ad75f79a3d2</t>
        </is>
      </c>
      <c r="B42" s="35" t="inlineStr">
        <is>
          <t>Franklin Templeton Investments (ME) Limited/ MGCC FTSF 12894</t>
        </is>
      </c>
      <c r="C42" s="36" t="n">
        <v>0</v>
      </c>
      <c r="D42" s="36" t="n">
        <v>0</v>
      </c>
      <c r="E42" s="36" t="n">
        <v>0</v>
      </c>
      <c r="F42" s="36" t="n">
        <v>0</v>
      </c>
      <c r="G42" s="36" t="n">
        <v>0</v>
      </c>
      <c r="H42" s="36" t="n">
        <v>0</v>
      </c>
      <c r="I42" s="36" t="n">
        <v>0</v>
      </c>
      <c r="J42" s="36" t="n">
        <v>0</v>
      </c>
      <c r="K42" s="36" t="n">
        <v>0</v>
      </c>
      <c r="L42" s="36" t="n">
        <v>116503</v>
      </c>
      <c r="M42" s="37">
        <f>SUM(C42,E42,G42,I42,)</f>
        <v/>
      </c>
      <c r="N42" s="37">
        <f>SUM(D42,F42,H42,I42,J42,K42,L42,)</f>
        <v/>
      </c>
      <c r="O42" s="38">
        <f>IFERROR(M42/M94, 0)</f>
        <v/>
      </c>
      <c r="P42" s="39">
        <f>IFERROR(N42 / IntermediateCapShares, 0)</f>
        <v/>
      </c>
    </row>
    <row r="43" ht="20" customHeight="1">
      <c r="A43" s="35" t="inlineStr">
        <is>
          <t>244bc4a74d2b2d454605041a669c0029</t>
        </is>
      </c>
      <c r="B43" s="35" t="inlineStr">
        <is>
          <t>Franklin Templeton Investments (ME) Limited/FT20787 B – Global Sukuk</t>
        </is>
      </c>
      <c r="C43" s="36" t="n">
        <v>0</v>
      </c>
      <c r="D43" s="36" t="n">
        <v>0</v>
      </c>
      <c r="E43" s="36" t="n">
        <v>0</v>
      </c>
      <c r="F43" s="36" t="n">
        <v>0</v>
      </c>
      <c r="G43" s="36" t="n">
        <v>0</v>
      </c>
      <c r="H43" s="36" t="n">
        <v>0</v>
      </c>
      <c r="I43" s="36" t="n">
        <v>0</v>
      </c>
      <c r="J43" s="36" t="n">
        <v>0</v>
      </c>
      <c r="K43" s="36" t="n">
        <v>0</v>
      </c>
      <c r="L43" s="36" t="n">
        <v>220650</v>
      </c>
      <c r="M43" s="37">
        <f>SUM(C43,E43,G43,I43,)</f>
        <v/>
      </c>
      <c r="N43" s="37">
        <f>SUM(D43,F43,H43,I43,J43,K43,L43,)</f>
        <v/>
      </c>
      <c r="O43" s="38">
        <f>IFERROR(M43/M94, 0)</f>
        <v/>
      </c>
      <c r="P43" s="39">
        <f>IFERROR(N43 / IntermediateCapShares, 0)</f>
        <v/>
      </c>
    </row>
    <row r="44" ht="20" customHeight="1">
      <c r="A44" s="35" t="inlineStr">
        <is>
          <t>b7cb2e75c7403e654fb5236a0b2a7c74</t>
        </is>
      </c>
      <c r="B44" s="35" t="inlineStr">
        <is>
          <t>Franklin Templeton Investments (ME) Limited/FT27479 SA – Global Sukuk</t>
        </is>
      </c>
      <c r="C44" s="36" t="n">
        <v>0</v>
      </c>
      <c r="D44" s="36" t="n">
        <v>0</v>
      </c>
      <c r="E44" s="36" t="n">
        <v>0</v>
      </c>
      <c r="F44" s="36" t="n">
        <v>0</v>
      </c>
      <c r="G44" s="36" t="n">
        <v>0</v>
      </c>
      <c r="H44" s="36" t="n">
        <v>0</v>
      </c>
      <c r="I44" s="36" t="n">
        <v>0</v>
      </c>
      <c r="J44" s="36" t="n">
        <v>0</v>
      </c>
      <c r="K44" s="36" t="n">
        <v>0</v>
      </c>
      <c r="L44" s="36" t="n">
        <v>36186</v>
      </c>
      <c r="M44" s="37">
        <f>SUM(C44,E44,G44,I44,)</f>
        <v/>
      </c>
      <c r="N44" s="37">
        <f>SUM(D44,F44,H44,I44,J44,K44,L44,)</f>
        <v/>
      </c>
      <c r="O44" s="38">
        <f>IFERROR(M44/M94, 0)</f>
        <v/>
      </c>
      <c r="P44" s="39">
        <f>IFERROR(N44 / IntermediateCapShares, 0)</f>
        <v/>
      </c>
    </row>
    <row r="45" ht="20" customHeight="1">
      <c r="A45" s="35" t="inlineStr">
        <is>
          <t>e3cb1858a6ec3bfdd78ab0a1bdbe1f8c</t>
        </is>
      </c>
      <c r="B45" s="35" t="inlineStr">
        <is>
          <t>Gareth Wilson</t>
        </is>
      </c>
      <c r="C45" s="36" t="n">
        <v>0</v>
      </c>
      <c r="D45" s="36" t="n">
        <v>0</v>
      </c>
      <c r="E45" s="36" t="n">
        <v>0</v>
      </c>
      <c r="F45" s="36" t="n">
        <v>0</v>
      </c>
      <c r="G45" s="36" t="n">
        <v>0</v>
      </c>
      <c r="H45" s="36" t="n">
        <v>0</v>
      </c>
      <c r="I45" s="36" t="n">
        <v>0</v>
      </c>
      <c r="J45" s="36" t="n">
        <v>0</v>
      </c>
      <c r="K45" s="36" t="n">
        <v>48950</v>
      </c>
      <c r="L45" s="36" t="n">
        <v>0</v>
      </c>
      <c r="M45" s="37">
        <f>SUM(C45,E45,G45,I45,)</f>
        <v/>
      </c>
      <c r="N45" s="37">
        <f>SUM(D45,F45,H45,I45,J45,K45,L45,)</f>
        <v/>
      </c>
      <c r="O45" s="38">
        <f>IFERROR(M45/M94, 0)</f>
        <v/>
      </c>
      <c r="P45" s="39">
        <f>IFERROR(N45 / IntermediateCapShares, 0)</f>
        <v/>
      </c>
    </row>
    <row r="46" ht="20" customHeight="1">
      <c r="A46" s="35" t="inlineStr">
        <is>
          <t>6f8314578135f78a7c1ed1e5582b8668</t>
        </is>
      </c>
      <c r="B46" s="35" t="inlineStr">
        <is>
          <t>Gerardus Petrus Maria van der Drift</t>
        </is>
      </c>
      <c r="C46" s="36" t="n">
        <v>0</v>
      </c>
      <c r="D46" s="36" t="n">
        <v>0</v>
      </c>
      <c r="E46" s="36" t="n">
        <v>119606</v>
      </c>
      <c r="F46" s="36" t="n">
        <v>119606</v>
      </c>
      <c r="G46" s="36" t="n">
        <v>0</v>
      </c>
      <c r="H46" s="36" t="n">
        <v>0</v>
      </c>
      <c r="I46" s="36" t="n">
        <v>0</v>
      </c>
      <c r="J46" s="36" t="n">
        <v>0</v>
      </c>
      <c r="K46" s="36" t="n">
        <v>0</v>
      </c>
      <c r="L46" s="36" t="n">
        <v>0</v>
      </c>
      <c r="M46" s="37">
        <f>SUM(C46,E46,G46,I46,)</f>
        <v/>
      </c>
      <c r="N46" s="37">
        <f>SUM(D46,F46,H46,I46,J46,K46,L46,)</f>
        <v/>
      </c>
      <c r="O46" s="38">
        <f>IFERROR(M46/M94, 0)</f>
        <v/>
      </c>
      <c r="P46" s="39">
        <f>IFERROR(N46 / IntermediateCapShares, 0)</f>
        <v/>
      </c>
    </row>
    <row r="47" ht="20" customHeight="1">
      <c r="A47" s="35" t="inlineStr">
        <is>
          <t>7252b1d3a47a72cdbff860993caa3695</t>
        </is>
      </c>
      <c r="B47" s="35" t="inlineStr">
        <is>
          <t>Gourmet Holding ApS</t>
        </is>
      </c>
      <c r="C47" s="36" t="n">
        <v>0</v>
      </c>
      <c r="D47" s="36" t="n">
        <v>0</v>
      </c>
      <c r="E47" s="36" t="n">
        <v>0</v>
      </c>
      <c r="F47" s="36" t="n">
        <v>0</v>
      </c>
      <c r="G47" s="36" t="n">
        <v>57282</v>
      </c>
      <c r="H47" s="36" t="n">
        <v>57282</v>
      </c>
      <c r="I47" s="36" t="n">
        <v>0</v>
      </c>
      <c r="J47" s="36" t="n">
        <v>0</v>
      </c>
      <c r="K47" s="36" t="n">
        <v>0</v>
      </c>
      <c r="L47" s="36" t="n">
        <v>0</v>
      </c>
      <c r="M47" s="37">
        <f>SUM(C47,E47,G47,I47,)</f>
        <v/>
      </c>
      <c r="N47" s="37">
        <f>SUM(D47,F47,H47,I47,J47,K47,L47,)</f>
        <v/>
      </c>
      <c r="O47" s="38">
        <f>IFERROR(M47/M94, 0)</f>
        <v/>
      </c>
      <c r="P47" s="39">
        <f>IFERROR(N47 / IntermediateCapShares, 0)</f>
        <v/>
      </c>
    </row>
    <row r="48" ht="20" customHeight="1">
      <c r="A48" s="35" t="inlineStr">
        <is>
          <t>81b4da3dbeebfbbc99cfa21328f15dfd</t>
        </is>
      </c>
      <c r="B48" s="35" t="inlineStr">
        <is>
          <t>Harold Richard Dallas</t>
        </is>
      </c>
      <c r="C48" s="36" t="n">
        <v>0</v>
      </c>
      <c r="D48" s="36" t="n">
        <v>0</v>
      </c>
      <c r="E48" s="36" t="n">
        <v>26059</v>
      </c>
      <c r="F48" s="36" t="n">
        <v>26059</v>
      </c>
      <c r="G48" s="36" t="n">
        <v>0</v>
      </c>
      <c r="H48" s="36" t="n">
        <v>0</v>
      </c>
      <c r="I48" s="36" t="n">
        <v>0</v>
      </c>
      <c r="J48" s="36" t="n">
        <v>0</v>
      </c>
      <c r="K48" s="36" t="n">
        <v>0</v>
      </c>
      <c r="L48" s="36" t="n">
        <v>0</v>
      </c>
      <c r="M48" s="37">
        <f>SUM(C48,E48,G48,I48,)</f>
        <v/>
      </c>
      <c r="N48" s="37">
        <f>SUM(D48,F48,H48,I48,J48,K48,L48,)</f>
        <v/>
      </c>
      <c r="O48" s="38">
        <f>IFERROR(M48/M94, 0)</f>
        <v/>
      </c>
      <c r="P48" s="39">
        <f>IFERROR(N48 / IntermediateCapShares, 0)</f>
        <v/>
      </c>
    </row>
    <row r="49" ht="20" customHeight="1">
      <c r="A49" s="35" t="inlineStr">
        <is>
          <t>5d42172a02af074dbcafe1463ecc50bf</t>
        </is>
      </c>
      <c r="B49" s="35" t="inlineStr">
        <is>
          <t>Hatem Rizkallah</t>
        </is>
      </c>
      <c r="C49" s="36" t="n">
        <v>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48816</v>
      </c>
      <c r="L49" s="36" t="n">
        <v>0</v>
      </c>
      <c r="M49" s="37">
        <f>SUM(C49,E49,G49,I49,)</f>
        <v/>
      </c>
      <c r="N49" s="37">
        <f>SUM(D49,F49,H49,I49,J49,K49,L49,)</f>
        <v/>
      </c>
      <c r="O49" s="38">
        <f>IFERROR(M49/M94, 0)</f>
        <v/>
      </c>
      <c r="P49" s="39">
        <f>IFERROR(N49 / IntermediateCapShares, 0)</f>
        <v/>
      </c>
    </row>
    <row r="50" ht="20" customHeight="1">
      <c r="A50" s="35" t="inlineStr">
        <is>
          <t>3f0a5bd6168e3c5bbf072a434d35d09e</t>
        </is>
      </c>
      <c r="B50" s="35" t="inlineStr">
        <is>
          <t>Hazem Moh'd Nabil H. Abu Khalaf</t>
        </is>
      </c>
      <c r="C50" s="36" t="n">
        <v>0</v>
      </c>
      <c r="D50" s="36" t="n">
        <v>0</v>
      </c>
      <c r="E50" s="36" t="n">
        <v>7322</v>
      </c>
      <c r="F50" s="36" t="n">
        <v>7322</v>
      </c>
      <c r="G50" s="36" t="n">
        <v>57578</v>
      </c>
      <c r="H50" s="36" t="n">
        <v>57578</v>
      </c>
      <c r="I50" s="36" t="n">
        <v>0</v>
      </c>
      <c r="J50" s="36" t="n">
        <v>0</v>
      </c>
      <c r="K50" s="36" t="n">
        <v>0</v>
      </c>
      <c r="L50" s="36" t="n">
        <v>0</v>
      </c>
      <c r="M50" s="37">
        <f>SUM(C50,E50,G50,I50,)</f>
        <v/>
      </c>
      <c r="N50" s="37">
        <f>SUM(D50,F50,H50,I50,J50,K50,L50,)</f>
        <v/>
      </c>
      <c r="O50" s="38">
        <f>IFERROR(M50/M94, 0)</f>
        <v/>
      </c>
      <c r="P50" s="39">
        <f>IFERROR(N50 / IntermediateCapShares, 0)</f>
        <v/>
      </c>
    </row>
    <row r="51" ht="20" customHeight="1">
      <c r="A51" s="35" t="inlineStr">
        <is>
          <t>56b73dfa2ed258c7df9d0096e6e4acc0</t>
        </is>
      </c>
      <c r="B51" s="35" t="inlineStr">
        <is>
          <t>Husam Al Zubair</t>
        </is>
      </c>
      <c r="C51" s="36" t="n">
        <v>0</v>
      </c>
      <c r="D51" s="36" t="n">
        <v>0</v>
      </c>
      <c r="E51" s="36" t="n">
        <v>332864</v>
      </c>
      <c r="F51" s="36" t="n">
        <v>332864</v>
      </c>
      <c r="G51" s="36" t="n">
        <v>575753</v>
      </c>
      <c r="H51" s="36" t="n">
        <v>575753</v>
      </c>
      <c r="I51" s="36" t="n">
        <v>0</v>
      </c>
      <c r="J51" s="36" t="n">
        <v>0</v>
      </c>
      <c r="K51" s="36" t="n">
        <v>0</v>
      </c>
      <c r="L51" s="36" t="n">
        <v>0</v>
      </c>
      <c r="M51" s="37">
        <f>SUM(C51,E51,G51,I51,)</f>
        <v/>
      </c>
      <c r="N51" s="37">
        <f>SUM(D51,F51,H51,I51,J51,K51,L51,)</f>
        <v/>
      </c>
      <c r="O51" s="38">
        <f>IFERROR(M51/M94, 0)</f>
        <v/>
      </c>
      <c r="P51" s="39">
        <f>IFERROR(N51 / IntermediateCapShares, 0)</f>
        <v/>
      </c>
    </row>
    <row r="52" ht="20" customHeight="1">
      <c r="A52" s="35" t="inlineStr">
        <is>
          <t>f5ad51e8cc9f8253aa86f212ca1361ec</t>
        </is>
      </c>
      <c r="B52" s="35" t="inlineStr">
        <is>
          <t>James Robert Finnigan Revocable Living Trust</t>
        </is>
      </c>
      <c r="C52" s="36" t="n">
        <v>0</v>
      </c>
      <c r="D52" s="36" t="n">
        <v>0</v>
      </c>
      <c r="E52" s="36" t="n">
        <v>52118</v>
      </c>
      <c r="F52" s="36" t="n">
        <v>52118</v>
      </c>
      <c r="G52" s="36" t="n">
        <v>0</v>
      </c>
      <c r="H52" s="36" t="n">
        <v>0</v>
      </c>
      <c r="I52" s="36" t="n">
        <v>0</v>
      </c>
      <c r="J52" s="36" t="n">
        <v>0</v>
      </c>
      <c r="K52" s="36" t="n">
        <v>0</v>
      </c>
      <c r="L52" s="36" t="n">
        <v>0</v>
      </c>
      <c r="M52" s="37">
        <f>SUM(C52,E52,G52,I52,)</f>
        <v/>
      </c>
      <c r="N52" s="37">
        <f>SUM(D52,F52,H52,I52,J52,K52,L52,)</f>
        <v/>
      </c>
      <c r="O52" s="38">
        <f>IFERROR(M52/M94, 0)</f>
        <v/>
      </c>
      <c r="P52" s="39">
        <f>IFERROR(N52 / IntermediateCapShares, 0)</f>
        <v/>
      </c>
    </row>
    <row r="53" ht="20" customHeight="1">
      <c r="A53" s="35" t="inlineStr">
        <is>
          <t>3e059118a8d104f8f3a4c912a5599a49</t>
        </is>
      </c>
      <c r="B53" s="35" t="inlineStr">
        <is>
          <t>James Robert Finnigan Revocable Living Trust [1/29/13]</t>
        </is>
      </c>
      <c r="C53" s="36" t="n">
        <v>0</v>
      </c>
      <c r="D53" s="36" t="n">
        <v>0</v>
      </c>
      <c r="E53" s="36" t="n">
        <v>0</v>
      </c>
      <c r="F53" s="36" t="n">
        <v>0</v>
      </c>
      <c r="G53" s="36" t="n">
        <v>575753</v>
      </c>
      <c r="H53" s="36" t="n">
        <v>575753</v>
      </c>
      <c r="I53" s="36" t="n">
        <v>0</v>
      </c>
      <c r="J53" s="36" t="n">
        <v>0</v>
      </c>
      <c r="K53" s="36" t="n">
        <v>0</v>
      </c>
      <c r="L53" s="36" t="n">
        <v>0</v>
      </c>
      <c r="M53" s="37">
        <f>SUM(C53,E53,G53,I53,)</f>
        <v/>
      </c>
      <c r="N53" s="37">
        <f>SUM(D53,F53,H53,I53,J53,K53,L53,)</f>
        <v/>
      </c>
      <c r="O53" s="38">
        <f>IFERROR(M53/M94, 0)</f>
        <v/>
      </c>
      <c r="P53" s="39">
        <f>IFERROR(N53 / IntermediateCapShares, 0)</f>
        <v/>
      </c>
    </row>
    <row r="54" ht="20" customHeight="1">
      <c r="A54" s="35" t="inlineStr">
        <is>
          <t>21d3c5f38faf23b7fbb5dd9b4c3882f4</t>
        </is>
      </c>
      <c r="B54" s="35" t="inlineStr">
        <is>
          <t>Johan Kristofer Persson</t>
        </is>
      </c>
      <c r="C54" s="36" t="n">
        <v>0</v>
      </c>
      <c r="D54" s="36" t="n">
        <v>0</v>
      </c>
      <c r="E54" s="36" t="n">
        <v>0</v>
      </c>
      <c r="F54" s="36" t="n">
        <v>0</v>
      </c>
      <c r="G54" s="36" t="n">
        <v>0</v>
      </c>
      <c r="H54" s="36" t="n">
        <v>0</v>
      </c>
      <c r="I54" s="36" t="n">
        <v>0</v>
      </c>
      <c r="J54" s="36" t="n">
        <v>0</v>
      </c>
      <c r="K54" s="36" t="n">
        <v>328490</v>
      </c>
      <c r="L54" s="36" t="n">
        <v>0</v>
      </c>
      <c r="M54" s="37">
        <f>SUM(C54,E54,G54,I54,)</f>
        <v/>
      </c>
      <c r="N54" s="37">
        <f>SUM(D54,F54,H54,I54,J54,K54,L54,)</f>
        <v/>
      </c>
      <c r="O54" s="38">
        <f>IFERROR(M54/M94, 0)</f>
        <v/>
      </c>
      <c r="P54" s="39">
        <f>IFERROR(N54 / IntermediateCapShares, 0)</f>
        <v/>
      </c>
    </row>
    <row r="55" ht="20" customHeight="1">
      <c r="A55" s="35" t="inlineStr">
        <is>
          <t>3f9947a6148c3ab3b8944bc4a2c16d65</t>
        </is>
      </c>
      <c r="B55" s="35" t="inlineStr">
        <is>
          <t>Josef Schmidhuber</t>
        </is>
      </c>
      <c r="C55" s="36" t="n">
        <v>0</v>
      </c>
      <c r="D55" s="36" t="n">
        <v>0</v>
      </c>
      <c r="E55" s="36" t="n">
        <v>0</v>
      </c>
      <c r="F55" s="36" t="n">
        <v>0</v>
      </c>
      <c r="G55" s="36" t="n">
        <v>280952</v>
      </c>
      <c r="H55" s="36" t="n">
        <v>280952</v>
      </c>
      <c r="I55" s="36" t="n">
        <v>0</v>
      </c>
      <c r="J55" s="36" t="n">
        <v>0</v>
      </c>
      <c r="K55" s="36" t="n">
        <v>0</v>
      </c>
      <c r="L55" s="36" t="n">
        <v>0</v>
      </c>
      <c r="M55" s="37">
        <f>SUM(C55,E55,G55,I55,)</f>
        <v/>
      </c>
      <c r="N55" s="37">
        <f>SUM(D55,F55,H55,I55,J55,K55,L55,)</f>
        <v/>
      </c>
      <c r="O55" s="38">
        <f>IFERROR(M55/M94, 0)</f>
        <v/>
      </c>
      <c r="P55" s="39">
        <f>IFERROR(N55 / IntermediateCapShares, 0)</f>
        <v/>
      </c>
    </row>
    <row r="56" ht="20" customHeight="1">
      <c r="A56" s="35" t="inlineStr">
        <is>
          <t>f5698dad24cf29ed7bafa1601784d59f</t>
        </is>
      </c>
      <c r="B56" s="35" t="inlineStr">
        <is>
          <t>Juan Enrique Williams</t>
        </is>
      </c>
      <c r="C56" s="36" t="n">
        <v>0</v>
      </c>
      <c r="D56" s="36" t="n">
        <v>0</v>
      </c>
      <c r="E56" s="36" t="n">
        <v>9862</v>
      </c>
      <c r="F56" s="36" t="n">
        <v>9862</v>
      </c>
      <c r="G56" s="36" t="n">
        <v>28789</v>
      </c>
      <c r="H56" s="36" t="n">
        <v>28789</v>
      </c>
      <c r="I56" s="36" t="n">
        <v>0</v>
      </c>
      <c r="J56" s="36" t="n">
        <v>0</v>
      </c>
      <c r="K56" s="36" t="n">
        <v>0</v>
      </c>
      <c r="L56" s="36" t="n">
        <v>0</v>
      </c>
      <c r="M56" s="37">
        <f>SUM(C56,E56,G56,I56,)</f>
        <v/>
      </c>
      <c r="N56" s="37">
        <f>SUM(D56,F56,H56,I56,J56,K56,L56,)</f>
        <v/>
      </c>
      <c r="O56" s="38">
        <f>IFERROR(M56/M94, 0)</f>
        <v/>
      </c>
      <c r="P56" s="39">
        <f>IFERROR(N56 / IntermediateCapShares, 0)</f>
        <v/>
      </c>
    </row>
    <row r="57" ht="20" customHeight="1">
      <c r="A57" s="35" t="inlineStr">
        <is>
          <t>d8f1fec2cb126ed8912cb97fe0fac8ef</t>
        </is>
      </c>
      <c r="B57" s="35" t="inlineStr">
        <is>
          <t>Karl Magnus Olsson</t>
        </is>
      </c>
      <c r="C57" s="36" t="n">
        <v>0</v>
      </c>
      <c r="D57" s="36" t="n">
        <v>0</v>
      </c>
      <c r="E57" s="36" t="n">
        <v>23921</v>
      </c>
      <c r="F57" s="36" t="n">
        <v>23921</v>
      </c>
      <c r="G57" s="36" t="n">
        <v>76771</v>
      </c>
      <c r="H57" s="36" t="n">
        <v>76771</v>
      </c>
      <c r="I57" s="36" t="n">
        <v>0</v>
      </c>
      <c r="J57" s="36" t="n">
        <v>0</v>
      </c>
      <c r="K57" s="36" t="n">
        <v>0</v>
      </c>
      <c r="L57" s="36" t="n">
        <v>0</v>
      </c>
      <c r="M57" s="37">
        <f>SUM(C57,E57,G57,I57,)</f>
        <v/>
      </c>
      <c r="N57" s="37">
        <f>SUM(D57,F57,H57,I57,J57,K57,L57,)</f>
        <v/>
      </c>
      <c r="O57" s="38">
        <f>IFERROR(M57/M94, 0)</f>
        <v/>
      </c>
      <c r="P57" s="39">
        <f>IFERROR(N57 / IntermediateCapShares, 0)</f>
        <v/>
      </c>
    </row>
    <row r="58" ht="20" customHeight="1">
      <c r="A58" s="35" t="inlineStr">
        <is>
          <t>17248b478f1092aa35e7bc7311fdb52a</t>
        </is>
      </c>
      <c r="B58" s="35" t="inlineStr">
        <is>
          <t>Kunal Savjani</t>
        </is>
      </c>
      <c r="C58" s="36" t="n">
        <v>0</v>
      </c>
      <c r="D58" s="36" t="n">
        <v>0</v>
      </c>
      <c r="E58" s="36" t="n">
        <v>209311</v>
      </c>
      <c r="F58" s="36" t="n">
        <v>209311</v>
      </c>
      <c r="G58" s="36" t="n">
        <v>0</v>
      </c>
      <c r="H58" s="36" t="n">
        <v>0</v>
      </c>
      <c r="I58" s="36" t="n">
        <v>0</v>
      </c>
      <c r="J58" s="36" t="n">
        <v>0</v>
      </c>
      <c r="K58" s="36" t="n">
        <v>0</v>
      </c>
      <c r="L58" s="36" t="n">
        <v>0</v>
      </c>
      <c r="M58" s="37">
        <f>SUM(C58,E58,G58,I58,)</f>
        <v/>
      </c>
      <c r="N58" s="37">
        <f>SUM(D58,F58,H58,I58,J58,K58,L58,)</f>
        <v/>
      </c>
      <c r="O58" s="38">
        <f>IFERROR(M58/M94, 0)</f>
        <v/>
      </c>
      <c r="P58" s="39">
        <f>IFERROR(N58 / IntermediateCapShares, 0)</f>
        <v/>
      </c>
    </row>
    <row r="59" ht="20" customHeight="1">
      <c r="A59" s="35" t="inlineStr">
        <is>
          <t>c13536045931b183841e283d067f6193</t>
        </is>
      </c>
      <c r="B59" s="35" t="inlineStr">
        <is>
          <t>Lidd Street Holdings Limited</t>
        </is>
      </c>
      <c r="C59" s="36" t="n">
        <v>0</v>
      </c>
      <c r="D59" s="36" t="n">
        <v>0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0</v>
      </c>
      <c r="L59" s="36" t="n">
        <v>8826</v>
      </c>
      <c r="M59" s="37">
        <f>SUM(C59,E59,G59,I59,)</f>
        <v/>
      </c>
      <c r="N59" s="37">
        <f>SUM(D59,F59,H59,I59,J59,K59,L59,)</f>
        <v/>
      </c>
      <c r="O59" s="38">
        <f>IFERROR(M59/M94, 0)</f>
        <v/>
      </c>
      <c r="P59" s="39">
        <f>IFERROR(N59 / IntermediateCapShares, 0)</f>
        <v/>
      </c>
    </row>
    <row r="60" ht="20" customHeight="1">
      <c r="A60" s="35" t="inlineStr">
        <is>
          <t>1ec672e4500cfce143a6ef846c05a961</t>
        </is>
      </c>
      <c r="B60" s="35" t="inlineStr">
        <is>
          <t>Lucy Clark</t>
        </is>
      </c>
      <c r="C60" s="36" t="n">
        <v>0</v>
      </c>
      <c r="D60" s="36" t="n">
        <v>0</v>
      </c>
      <c r="E60" s="36" t="n">
        <v>29902</v>
      </c>
      <c r="F60" s="36" t="n">
        <v>29902</v>
      </c>
      <c r="G60" s="36" t="n">
        <v>76882</v>
      </c>
      <c r="H60" s="36" t="n">
        <v>76882</v>
      </c>
      <c r="I60" s="36" t="n">
        <v>0</v>
      </c>
      <c r="J60" s="36" t="n">
        <v>0</v>
      </c>
      <c r="K60" s="36" t="n">
        <v>0</v>
      </c>
      <c r="L60" s="36" t="n">
        <v>0</v>
      </c>
      <c r="M60" s="37">
        <f>SUM(C60,E60,G60,I60,)</f>
        <v/>
      </c>
      <c r="N60" s="37">
        <f>SUM(D60,F60,H60,I60,J60,K60,L60,)</f>
        <v/>
      </c>
      <c r="O60" s="38">
        <f>IFERROR(M60/M94, 0)</f>
        <v/>
      </c>
      <c r="P60" s="39">
        <f>IFERROR(N60 / IntermediateCapShares, 0)</f>
        <v/>
      </c>
    </row>
    <row r="61" ht="20" customHeight="1">
      <c r="A61" s="35" t="inlineStr">
        <is>
          <t>37b5fd364be3b02784d65301f6527736</t>
        </is>
      </c>
      <c r="B61" s="35" t="inlineStr">
        <is>
          <t>Mahmoud Mohamedfesal Raqeb Adi</t>
        </is>
      </c>
      <c r="C61" s="36" t="n">
        <v>0</v>
      </c>
      <c r="D61" s="36" t="n">
        <v>0</v>
      </c>
      <c r="E61" s="36" t="n">
        <v>17720</v>
      </c>
      <c r="F61" s="36" t="n">
        <v>17720</v>
      </c>
      <c r="G61" s="36" t="n">
        <v>0</v>
      </c>
      <c r="H61" s="36" t="n">
        <v>0</v>
      </c>
      <c r="I61" s="36" t="n">
        <v>1694892</v>
      </c>
      <c r="J61" s="36" t="n">
        <v>0</v>
      </c>
      <c r="K61" s="36" t="n">
        <v>0</v>
      </c>
      <c r="L61" s="36" t="n">
        <v>0</v>
      </c>
      <c r="M61" s="37">
        <f>SUM(C61,E61,G61,I61,)</f>
        <v/>
      </c>
      <c r="N61" s="37">
        <f>SUM(D61,F61,H61,I61,J61,K61,L61,)</f>
        <v/>
      </c>
      <c r="O61" s="38">
        <f>IFERROR(M61/M94, 0)</f>
        <v/>
      </c>
      <c r="P61" s="39">
        <f>IFERROR(N61 / IntermediateCapShares, 0)</f>
        <v/>
      </c>
    </row>
    <row r="62" ht="20" customHeight="1">
      <c r="A62" s="35" t="inlineStr">
        <is>
          <t>0b4a99c2e6cc83ad5dd425e15bc0d661</t>
        </is>
      </c>
      <c r="B62" s="35" t="inlineStr">
        <is>
          <t>Majed Halawi</t>
        </is>
      </c>
      <c r="C62" s="36" t="n">
        <v>0</v>
      </c>
      <c r="D62" s="36" t="n">
        <v>0</v>
      </c>
      <c r="E62" s="36" t="n">
        <v>59129</v>
      </c>
      <c r="F62" s="36" t="n">
        <v>59129</v>
      </c>
      <c r="G62" s="36" t="n">
        <v>75326</v>
      </c>
      <c r="H62" s="36" t="n">
        <v>75326</v>
      </c>
      <c r="I62" s="36" t="n">
        <v>0</v>
      </c>
      <c r="J62" s="36" t="n">
        <v>0</v>
      </c>
      <c r="K62" s="36" t="n">
        <v>585387</v>
      </c>
      <c r="L62" s="36" t="n">
        <v>0</v>
      </c>
      <c r="M62" s="37">
        <f>SUM(C62,E62,G62,I62,)</f>
        <v/>
      </c>
      <c r="N62" s="37">
        <f>SUM(D62,F62,H62,I62,J62,K62,L62,)</f>
        <v/>
      </c>
      <c r="O62" s="38">
        <f>IFERROR(M62/M94, 0)</f>
        <v/>
      </c>
      <c r="P62" s="39">
        <f>IFERROR(N62 / IntermediateCapShares, 0)</f>
        <v/>
      </c>
    </row>
    <row r="63" ht="20" customHeight="1">
      <c r="A63" s="35" t="inlineStr">
        <is>
          <t>5bec3a298285674441066cc2b623d1b3</t>
        </is>
      </c>
      <c r="B63" s="35" t="inlineStr">
        <is>
          <t>Mohammed Khaldoun</t>
        </is>
      </c>
      <c r="C63" s="36" t="n">
        <v>0</v>
      </c>
      <c r="D63" s="36" t="n">
        <v>0</v>
      </c>
      <c r="E63" s="36" t="n">
        <v>0</v>
      </c>
      <c r="F63" s="36" t="n">
        <v>0</v>
      </c>
      <c r="G63" s="36" t="n">
        <v>57578</v>
      </c>
      <c r="H63" s="36" t="n">
        <v>57578</v>
      </c>
      <c r="I63" s="36" t="n">
        <v>0</v>
      </c>
      <c r="J63" s="36" t="n">
        <v>0</v>
      </c>
      <c r="K63" s="36" t="n">
        <v>0</v>
      </c>
      <c r="L63" s="36" t="n">
        <v>0</v>
      </c>
      <c r="M63" s="37">
        <f>SUM(C63,E63,G63,I63,)</f>
        <v/>
      </c>
      <c r="N63" s="37">
        <f>SUM(D63,F63,H63,I63,J63,K63,L63,)</f>
        <v/>
      </c>
      <c r="O63" s="38">
        <f>IFERROR(M63/M94, 0)</f>
        <v/>
      </c>
      <c r="P63" s="39">
        <f>IFERROR(N63 / IntermediateCapShares, 0)</f>
        <v/>
      </c>
    </row>
    <row r="64" ht="20" customHeight="1">
      <c r="A64" s="35" t="inlineStr">
        <is>
          <t>909e108fa8465835707e8f7ae02a3224</t>
        </is>
      </c>
      <c r="B64" s="35" t="inlineStr">
        <is>
          <t>Mohammed Khudairi</t>
        </is>
      </c>
      <c r="C64" s="36" t="n">
        <v>0</v>
      </c>
      <c r="D64" s="36" t="n">
        <v>0</v>
      </c>
      <c r="E64" s="36" t="n">
        <v>0</v>
      </c>
      <c r="F64" s="36" t="n">
        <v>0</v>
      </c>
      <c r="G64" s="36" t="n">
        <v>57578</v>
      </c>
      <c r="H64" s="36" t="n">
        <v>57578</v>
      </c>
      <c r="I64" s="36" t="n">
        <v>0</v>
      </c>
      <c r="J64" s="36" t="n">
        <v>0</v>
      </c>
      <c r="K64" s="36" t="n">
        <v>0</v>
      </c>
      <c r="L64" s="36" t="n">
        <v>0</v>
      </c>
      <c r="M64" s="37">
        <f>SUM(C64,E64,G64,I64,)</f>
        <v/>
      </c>
      <c r="N64" s="37">
        <f>SUM(D64,F64,H64,I64,J64,K64,L64,)</f>
        <v/>
      </c>
      <c r="O64" s="38">
        <f>IFERROR(M64/M94, 0)</f>
        <v/>
      </c>
      <c r="P64" s="39">
        <f>IFERROR(N64 / IntermediateCapShares, 0)</f>
        <v/>
      </c>
    </row>
    <row r="65" ht="20" customHeight="1">
      <c r="A65" s="35" t="inlineStr">
        <is>
          <t>e83c73d20826b2d421c0e1711685e113</t>
        </is>
      </c>
      <c r="B65" s="35" t="inlineStr">
        <is>
          <t>Nahda Fund I L.P.</t>
        </is>
      </c>
      <c r="C65" s="36" t="n">
        <v>0</v>
      </c>
      <c r="D65" s="36" t="n">
        <v>0</v>
      </c>
      <c r="E65" s="36" t="n">
        <v>0</v>
      </c>
      <c r="F65" s="36" t="n">
        <v>0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807579</v>
      </c>
      <c r="M65" s="37">
        <f>SUM(C65,E65,G65,I65,)</f>
        <v/>
      </c>
      <c r="N65" s="37">
        <f>SUM(D65,F65,H65,I65,J65,K65,L65,)</f>
        <v/>
      </c>
      <c r="O65" s="38">
        <f>IFERROR(M65/M94, 0)</f>
        <v/>
      </c>
      <c r="P65" s="39">
        <f>IFERROR(N65 / IntermediateCapShares, 0)</f>
        <v/>
      </c>
    </row>
    <row r="66" ht="20" customHeight="1">
      <c r="A66" s="35" t="inlineStr">
        <is>
          <t>44875f8afd8c3685f912448f34a2b87b</t>
        </is>
      </c>
      <c r="B66" s="35" t="inlineStr">
        <is>
          <t>Omega Direct Restricted LTD</t>
        </is>
      </c>
      <c r="C66" s="36" t="n">
        <v>0</v>
      </c>
      <c r="D66" s="36" t="n">
        <v>0</v>
      </c>
      <c r="E66" s="36" t="n">
        <v>1778237</v>
      </c>
      <c r="F66" s="36" t="n">
        <v>1778237</v>
      </c>
      <c r="G66" s="36" t="n">
        <v>0</v>
      </c>
      <c r="H66" s="36" t="n">
        <v>0</v>
      </c>
      <c r="I66" s="36" t="n">
        <v>0</v>
      </c>
      <c r="J66" s="36" t="n">
        <v>0</v>
      </c>
      <c r="K66" s="36" t="n">
        <v>0</v>
      </c>
      <c r="L66" s="36" t="n">
        <v>0</v>
      </c>
      <c r="M66" s="37">
        <f>SUM(C66,E66,G66,I66,)</f>
        <v/>
      </c>
      <c r="N66" s="37">
        <f>SUM(D66,F66,H66,I66,J66,K66,L66,)</f>
        <v/>
      </c>
      <c r="O66" s="38">
        <f>IFERROR(M66/M94, 0)</f>
        <v/>
      </c>
      <c r="P66" s="39">
        <f>IFERROR(N66 / IntermediateCapShares, 0)</f>
        <v/>
      </c>
    </row>
    <row r="67" ht="20" customHeight="1">
      <c r="A67" s="35" t="inlineStr">
        <is>
          <t>8cf7ab9f03124ba765a81b2b0c86a4d4</t>
        </is>
      </c>
      <c r="B67" s="35" t="inlineStr">
        <is>
          <t>Palladium Capital (BVI) Corp</t>
        </is>
      </c>
      <c r="C67" s="36" t="n">
        <v>0</v>
      </c>
      <c r="D67" s="36" t="n">
        <v>0</v>
      </c>
      <c r="E67" s="36" t="n">
        <v>0</v>
      </c>
      <c r="F67" s="36" t="n">
        <v>0</v>
      </c>
      <c r="G67" s="36" t="n">
        <v>0</v>
      </c>
      <c r="H67" s="36" t="n">
        <v>0</v>
      </c>
      <c r="I67" s="36" t="n">
        <v>0</v>
      </c>
      <c r="J67" s="36" t="n">
        <v>0</v>
      </c>
      <c r="K67" s="36" t="n">
        <v>0</v>
      </c>
      <c r="L67" s="36" t="n">
        <v>39717</v>
      </c>
      <c r="M67" s="37">
        <f>SUM(C67,E67,G67,I67,)</f>
        <v/>
      </c>
      <c r="N67" s="37">
        <f>SUM(D67,F67,H67,I67,J67,K67,L67,)</f>
        <v/>
      </c>
      <c r="O67" s="38">
        <f>IFERROR(M67/M94, 0)</f>
        <v/>
      </c>
      <c r="P67" s="39">
        <f>IFERROR(N67 / IntermediateCapShares, 0)</f>
        <v/>
      </c>
    </row>
    <row r="68" ht="20" customHeight="1">
      <c r="A68" s="35" t="inlineStr">
        <is>
          <t>ea463b278fffac70d32b9975f869f418</t>
        </is>
      </c>
      <c r="B68" s="35" t="inlineStr">
        <is>
          <t>Round Tree Holdings LLC</t>
        </is>
      </c>
      <c r="C68" s="36" t="n">
        <v>0</v>
      </c>
      <c r="D68" s="36" t="n">
        <v>0</v>
      </c>
      <c r="E68" s="36" t="n">
        <v>0</v>
      </c>
      <c r="F68" s="36" t="n">
        <v>0</v>
      </c>
      <c r="G68" s="36" t="n">
        <v>38386</v>
      </c>
      <c r="H68" s="36" t="n">
        <v>38386</v>
      </c>
      <c r="I68" s="36" t="n">
        <v>0</v>
      </c>
      <c r="J68" s="36" t="n">
        <v>0</v>
      </c>
      <c r="K68" s="36" t="n">
        <v>0</v>
      </c>
      <c r="L68" s="36" t="n">
        <v>0</v>
      </c>
      <c r="M68" s="37">
        <f>SUM(C68,E68,G68,I68,)</f>
        <v/>
      </c>
      <c r="N68" s="37">
        <f>SUM(D68,F68,H68,I68,J68,K68,L68,)</f>
        <v/>
      </c>
      <c r="O68" s="38">
        <f>IFERROR(M68/M94, 0)</f>
        <v/>
      </c>
      <c r="P68" s="39">
        <f>IFERROR(N68 / IntermediateCapShares, 0)</f>
        <v/>
      </c>
    </row>
    <row r="69" ht="20" customHeight="1">
      <c r="A69" s="35" t="inlineStr">
        <is>
          <t>50e53ba55482592cda3b9dac72e66243</t>
        </is>
      </c>
      <c r="B69" s="35" t="inlineStr">
        <is>
          <t>Rugby International Limited</t>
        </is>
      </c>
      <c r="C69" s="36" t="n">
        <v>0</v>
      </c>
      <c r="D69" s="36" t="n">
        <v>0</v>
      </c>
      <c r="E69" s="36" t="n">
        <v>598032</v>
      </c>
      <c r="F69" s="36" t="n">
        <v>598032</v>
      </c>
      <c r="G69" s="36" t="n">
        <v>0</v>
      </c>
      <c r="H69" s="36" t="n">
        <v>0</v>
      </c>
      <c r="I69" s="36" t="n">
        <v>0</v>
      </c>
      <c r="J69" s="36" t="n">
        <v>0</v>
      </c>
      <c r="K69" s="36" t="n">
        <v>0</v>
      </c>
      <c r="L69" s="36" t="n">
        <v>0</v>
      </c>
      <c r="M69" s="37">
        <f>SUM(C69,E69,G69,I69,)</f>
        <v/>
      </c>
      <c r="N69" s="37">
        <f>SUM(D69,F69,H69,I69,J69,K69,L69,)</f>
        <v/>
      </c>
      <c r="O69" s="38">
        <f>IFERROR(M69/M94, 0)</f>
        <v/>
      </c>
      <c r="P69" s="39">
        <f>IFERROR(N69 / IntermediateCapShares, 0)</f>
        <v/>
      </c>
    </row>
    <row r="70" ht="20" customHeight="1">
      <c r="A70" s="35" t="inlineStr">
        <is>
          <t>053b5c7f1f0e9dfaa3237fed94f94787</t>
        </is>
      </c>
      <c r="B70" s="35" t="inlineStr">
        <is>
          <t>Sancta Capital Partners LP</t>
        </is>
      </c>
      <c r="C70" s="36" t="n">
        <v>0</v>
      </c>
      <c r="D70" s="36" t="n">
        <v>0</v>
      </c>
      <c r="E70" s="36" t="n">
        <v>0</v>
      </c>
      <c r="F70" s="36" t="n">
        <v>0</v>
      </c>
      <c r="G70" s="36" t="n">
        <v>0</v>
      </c>
      <c r="H70" s="36" t="n">
        <v>0</v>
      </c>
      <c r="I70" s="36" t="n">
        <v>0</v>
      </c>
      <c r="J70" s="36" t="n">
        <v>0</v>
      </c>
      <c r="K70" s="36" t="n">
        <v>0</v>
      </c>
      <c r="L70" s="36" t="n">
        <v>595137</v>
      </c>
      <c r="M70" s="37">
        <f>SUM(C70,E70,G70,I70,)</f>
        <v/>
      </c>
      <c r="N70" s="37">
        <f>SUM(D70,F70,H70,I70,J70,K70,L70,)</f>
        <v/>
      </c>
      <c r="O70" s="38">
        <f>IFERROR(M70/M94, 0)</f>
        <v/>
      </c>
      <c r="P70" s="39">
        <f>IFERROR(N70 / IntermediateCapShares, 0)</f>
        <v/>
      </c>
    </row>
    <row r="71" ht="20" customHeight="1">
      <c r="A71" s="35" t="inlineStr">
        <is>
          <t>cc7f387dd03a1c0df86b34eae750a83c</t>
        </is>
      </c>
      <c r="B71" s="35" t="inlineStr">
        <is>
          <t>Sancta GP Ltd</t>
        </is>
      </c>
      <c r="C71" s="36" t="n">
        <v>0</v>
      </c>
      <c r="D71" s="36" t="n">
        <v>0</v>
      </c>
      <c r="E71" s="36" t="n">
        <v>0</v>
      </c>
      <c r="F71" s="36" t="n">
        <v>0</v>
      </c>
      <c r="G71" s="36" t="n">
        <v>0</v>
      </c>
      <c r="H71" s="36" t="n">
        <v>0</v>
      </c>
      <c r="I71" s="36" t="n">
        <v>0</v>
      </c>
      <c r="J71" s="36" t="n">
        <v>0</v>
      </c>
      <c r="K71" s="36" t="n">
        <v>0</v>
      </c>
      <c r="L71" s="36" t="n">
        <v>167694</v>
      </c>
      <c r="M71" s="37">
        <f>SUM(C71,E71,G71,I71,)</f>
        <v/>
      </c>
      <c r="N71" s="37">
        <f>SUM(D71,F71,H71,I71,J71,K71,L71,)</f>
        <v/>
      </c>
      <c r="O71" s="38">
        <f>IFERROR(M71/M94, 0)</f>
        <v/>
      </c>
      <c r="P71" s="39">
        <f>IFERROR(N71 / IntermediateCapShares, 0)</f>
        <v/>
      </c>
    </row>
    <row r="72" ht="20" customHeight="1">
      <c r="A72" s="35" t="inlineStr">
        <is>
          <t>0af610602e7d7a56fe013f1d2df08aaa</t>
        </is>
      </c>
      <c r="B72" s="35" t="inlineStr">
        <is>
          <t>Saqib Zia</t>
        </is>
      </c>
      <c r="C72" s="36" t="n">
        <v>0</v>
      </c>
      <c r="D72" s="36" t="n">
        <v>0</v>
      </c>
      <c r="E72" s="36" t="n">
        <v>0</v>
      </c>
      <c r="F72" s="36" t="n">
        <v>0</v>
      </c>
      <c r="G72" s="36" t="n">
        <v>0</v>
      </c>
      <c r="H72" s="36" t="n">
        <v>0</v>
      </c>
      <c r="I72" s="36" t="n">
        <v>0</v>
      </c>
      <c r="J72" s="36" t="n">
        <v>0</v>
      </c>
      <c r="K72" s="36" t="n">
        <v>259877</v>
      </c>
      <c r="L72" s="36" t="n">
        <v>0</v>
      </c>
      <c r="M72" s="37">
        <f>SUM(C72,E72,G72,I72,)</f>
        <v/>
      </c>
      <c r="N72" s="37">
        <f>SUM(D72,F72,H72,I72,J72,K72,L72,)</f>
        <v/>
      </c>
      <c r="O72" s="38">
        <f>IFERROR(M72/M94, 0)</f>
        <v/>
      </c>
      <c r="P72" s="39">
        <f>IFERROR(N72 / IntermediateCapShares, 0)</f>
        <v/>
      </c>
    </row>
    <row r="73" ht="20" customHeight="1">
      <c r="A73" s="35" t="inlineStr">
        <is>
          <t>ac97a8441704beb6f5491a9e72b18d17</t>
        </is>
      </c>
      <c r="B73" s="35" t="inlineStr">
        <is>
          <t>SCMC Holdings North, LLC</t>
        </is>
      </c>
      <c r="C73" s="36" t="n">
        <v>0</v>
      </c>
      <c r="D73" s="36" t="n">
        <v>0</v>
      </c>
      <c r="E73" s="36" t="n">
        <v>1406</v>
      </c>
      <c r="F73" s="36" t="n">
        <v>1406</v>
      </c>
      <c r="G73" s="36" t="n">
        <v>0</v>
      </c>
      <c r="H73" s="36" t="n">
        <v>0</v>
      </c>
      <c r="I73" s="36" t="n">
        <v>0</v>
      </c>
      <c r="J73" s="36" t="n">
        <v>0</v>
      </c>
      <c r="K73" s="36" t="n">
        <v>0</v>
      </c>
      <c r="L73" s="36" t="n">
        <v>0</v>
      </c>
      <c r="M73" s="37">
        <f>SUM(C73,E73,G73,I73,)</f>
        <v/>
      </c>
      <c r="N73" s="37">
        <f>SUM(D73,F73,H73,I73,J73,K73,L73,)</f>
        <v/>
      </c>
      <c r="O73" s="38">
        <f>IFERROR(M73/M94, 0)</f>
        <v/>
      </c>
      <c r="P73" s="39">
        <f>IFERROR(N73 / IntermediateCapShares, 0)</f>
        <v/>
      </c>
    </row>
    <row r="74" ht="20" customHeight="1">
      <c r="A74" s="35" t="inlineStr">
        <is>
          <t>e033ec6daebc1b854e0dbae78dc3982e</t>
        </is>
      </c>
      <c r="B74" s="35" t="inlineStr">
        <is>
          <t>Sean P. Breen</t>
        </is>
      </c>
      <c r="C74" s="36" t="n">
        <v>0</v>
      </c>
      <c r="D74" s="36" t="n">
        <v>0</v>
      </c>
      <c r="E74" s="36" t="n">
        <v>15636</v>
      </c>
      <c r="F74" s="36" t="n">
        <v>15636</v>
      </c>
      <c r="G74" s="36" t="n">
        <v>57323</v>
      </c>
      <c r="H74" s="36" t="n">
        <v>57323</v>
      </c>
      <c r="I74" s="36" t="n">
        <v>0</v>
      </c>
      <c r="J74" s="36" t="n">
        <v>0</v>
      </c>
      <c r="K74" s="36" t="n">
        <v>0</v>
      </c>
      <c r="L74" s="36" t="n">
        <v>0</v>
      </c>
      <c r="M74" s="37">
        <f>SUM(C74,E74,G74,I74,)</f>
        <v/>
      </c>
      <c r="N74" s="37">
        <f>SUM(D74,F74,H74,I74,J74,K74,L74,)</f>
        <v/>
      </c>
      <c r="O74" s="38">
        <f>IFERROR(M74/M94, 0)</f>
        <v/>
      </c>
      <c r="P74" s="39">
        <f>IFERROR(N74 / IntermediateCapShares, 0)</f>
        <v/>
      </c>
    </row>
    <row r="75" ht="20" customHeight="1">
      <c r="A75" s="35" t="inlineStr">
        <is>
          <t>889713cb35fbc328bd567766956c94e3</t>
        </is>
      </c>
      <c r="B75" s="35" t="inlineStr">
        <is>
          <t>Sheikha Shamma Bint Sultan Bin Khalifa Al Nahyan</t>
        </is>
      </c>
      <c r="C75" s="36" t="n">
        <v>0</v>
      </c>
      <c r="D75" s="36" t="n">
        <v>0</v>
      </c>
      <c r="E75" s="36" t="n">
        <v>466447</v>
      </c>
      <c r="F75" s="36" t="n">
        <v>466447</v>
      </c>
      <c r="G75" s="36" t="n">
        <v>0</v>
      </c>
      <c r="H75" s="36" t="n">
        <v>0</v>
      </c>
      <c r="I75" s="36" t="n">
        <v>0</v>
      </c>
      <c r="J75" s="36" t="n">
        <v>0</v>
      </c>
      <c r="K75" s="36" t="n">
        <v>33167</v>
      </c>
      <c r="L75" s="36" t="n">
        <v>0</v>
      </c>
      <c r="M75" s="37">
        <f>SUM(C75,E75,G75,I75,)</f>
        <v/>
      </c>
      <c r="N75" s="37">
        <f>SUM(D75,F75,H75,I75,J75,K75,L75,)</f>
        <v/>
      </c>
      <c r="O75" s="38">
        <f>IFERROR(M75/M94, 0)</f>
        <v/>
      </c>
      <c r="P75" s="39">
        <f>IFERROR(N75 / IntermediateCapShares, 0)</f>
        <v/>
      </c>
    </row>
    <row r="76" ht="20" customHeight="1">
      <c r="A76" s="35" t="inlineStr">
        <is>
          <t>cb83262263d4578bffa5a60047f99de4</t>
        </is>
      </c>
      <c r="B76" s="35" t="inlineStr">
        <is>
          <t>Shorooq Investments PLLC</t>
        </is>
      </c>
      <c r="C76" s="36" t="n">
        <v>0</v>
      </c>
      <c r="D76" s="36" t="n">
        <v>0</v>
      </c>
      <c r="E76" s="36" t="n">
        <v>0</v>
      </c>
      <c r="F76" s="36" t="n">
        <v>0</v>
      </c>
      <c r="G76" s="36" t="n">
        <v>432936</v>
      </c>
      <c r="H76" s="36" t="n">
        <v>432936</v>
      </c>
      <c r="I76" s="36" t="n">
        <v>0</v>
      </c>
      <c r="J76" s="36" t="n">
        <v>0</v>
      </c>
      <c r="K76" s="36" t="n">
        <v>0</v>
      </c>
      <c r="L76" s="36" t="n">
        <v>0</v>
      </c>
      <c r="M76" s="37">
        <f>SUM(C76,E76,G76,I76,)</f>
        <v/>
      </c>
      <c r="N76" s="37">
        <f>SUM(D76,F76,H76,I76,J76,K76,L76,)</f>
        <v/>
      </c>
      <c r="O76" s="38">
        <f>IFERROR(M76/M94, 0)</f>
        <v/>
      </c>
      <c r="P76" s="39">
        <f>IFERROR(N76 / IntermediateCapShares, 0)</f>
        <v/>
      </c>
    </row>
    <row r="77" ht="20" customHeight="1">
      <c r="A77" s="35" t="inlineStr">
        <is>
          <t>dd9e1ffbda2027b56670c88361b04956</t>
        </is>
      </c>
      <c r="B77" s="35" t="inlineStr">
        <is>
          <t>Shuaa Capital psc</t>
        </is>
      </c>
      <c r="C77" s="36" t="n">
        <v>0</v>
      </c>
      <c r="D77" s="36" t="n">
        <v>0</v>
      </c>
      <c r="E77" s="36" t="n">
        <v>0</v>
      </c>
      <c r="F77" s="36" t="n">
        <v>0</v>
      </c>
      <c r="G77" s="36" t="n">
        <v>0</v>
      </c>
      <c r="H77" s="36" t="n">
        <v>0</v>
      </c>
      <c r="I77" s="36" t="n">
        <v>0</v>
      </c>
      <c r="J77" s="36" t="n">
        <v>0</v>
      </c>
      <c r="K77" s="36" t="n">
        <v>0</v>
      </c>
      <c r="L77" s="36" t="n">
        <v>450743</v>
      </c>
      <c r="M77" s="37">
        <f>SUM(C77,E77,G77,I77,)</f>
        <v/>
      </c>
      <c r="N77" s="37">
        <f>SUM(D77,F77,H77,I77,J77,K77,L77,)</f>
        <v/>
      </c>
      <c r="O77" s="38">
        <f>IFERROR(M77/M94, 0)</f>
        <v/>
      </c>
      <c r="P77" s="39">
        <f>IFERROR(N77 / IntermediateCapShares, 0)</f>
        <v/>
      </c>
    </row>
    <row r="78" ht="20" customHeight="1">
      <c r="A78" s="35" t="inlineStr">
        <is>
          <t>3e814d75b2b6b35246bc2e644e8f6783</t>
        </is>
      </c>
      <c r="B78" s="35" t="inlineStr">
        <is>
          <t>Sky Kurtz</t>
        </is>
      </c>
      <c r="C78" s="36" t="n">
        <v>0</v>
      </c>
      <c r="D78" s="36" t="n">
        <v>0</v>
      </c>
      <c r="E78" s="36" t="n">
        <v>206653</v>
      </c>
      <c r="F78" s="36" t="n">
        <v>206653</v>
      </c>
      <c r="G78" s="36" t="n">
        <v>0</v>
      </c>
      <c r="H78" s="36" t="n">
        <v>0</v>
      </c>
      <c r="I78" s="36" t="n">
        <v>5084674</v>
      </c>
      <c r="J78" s="36" t="n">
        <v>0</v>
      </c>
      <c r="K78" s="36" t="n">
        <v>902378</v>
      </c>
      <c r="L78" s="36" t="n">
        <v>0</v>
      </c>
      <c r="M78" s="37">
        <f>SUM(C78,E78,G78,I78,)</f>
        <v/>
      </c>
      <c r="N78" s="37">
        <f>SUM(D78,F78,H78,I78,J78,K78,L78,)</f>
        <v/>
      </c>
      <c r="O78" s="38">
        <f>IFERROR(M78/M94, 0)</f>
        <v/>
      </c>
      <c r="P78" s="39">
        <f>IFERROR(N78 / IntermediateCapShares, 0)</f>
        <v/>
      </c>
    </row>
    <row r="79" ht="20" customHeight="1">
      <c r="A79" s="35" t="inlineStr">
        <is>
          <t>a7905530b65fdfa467fdacf2a9b9beb9</t>
        </is>
      </c>
      <c r="B79" s="35" t="inlineStr">
        <is>
          <t>Sophia You</t>
        </is>
      </c>
      <c r="C79" s="36" t="n">
        <v>0</v>
      </c>
      <c r="D79" s="36" t="n">
        <v>0</v>
      </c>
      <c r="E79" s="36" t="n">
        <v>148441</v>
      </c>
      <c r="F79" s="36" t="n">
        <v>148441</v>
      </c>
      <c r="G79" s="36" t="n">
        <v>652140</v>
      </c>
      <c r="H79" s="36" t="n">
        <v>652140</v>
      </c>
      <c r="I79" s="36" t="n">
        <v>0</v>
      </c>
      <c r="J79" s="36" t="n">
        <v>66335</v>
      </c>
      <c r="K79" s="36" t="n">
        <v>151625</v>
      </c>
      <c r="L79" s="36" t="n">
        <v>0</v>
      </c>
      <c r="M79" s="37">
        <f>SUM(C79,E79,G79,I79,)</f>
        <v/>
      </c>
      <c r="N79" s="37">
        <f>SUM(D79,F79,H79,I79,J79,K79,L79,)</f>
        <v/>
      </c>
      <c r="O79" s="38">
        <f>IFERROR(M79/M94, 0)</f>
        <v/>
      </c>
      <c r="P79" s="39">
        <f>IFERROR(N79 / IntermediateCapShares, 0)</f>
        <v/>
      </c>
    </row>
    <row r="80" ht="20" customHeight="1">
      <c r="A80" s="35" t="inlineStr">
        <is>
          <t>9a8bf85d5351b0d42c9be95c434cc449</t>
        </is>
      </c>
      <c r="B80" s="35" t="inlineStr">
        <is>
          <t>Subhi Khudairi</t>
        </is>
      </c>
      <c r="C80" s="36" t="n">
        <v>0</v>
      </c>
      <c r="D80" s="36" t="n">
        <v>0</v>
      </c>
      <c r="E80" s="36" t="n">
        <v>0</v>
      </c>
      <c r="F80" s="36" t="n">
        <v>0</v>
      </c>
      <c r="G80" s="36" t="n">
        <v>57578</v>
      </c>
      <c r="H80" s="36" t="n">
        <v>57578</v>
      </c>
      <c r="I80" s="36" t="n">
        <v>0</v>
      </c>
      <c r="J80" s="36" t="n">
        <v>0</v>
      </c>
      <c r="K80" s="36" t="n">
        <v>0</v>
      </c>
      <c r="L80" s="36" t="n">
        <v>0</v>
      </c>
      <c r="M80" s="37">
        <f>SUM(C80,E80,G80,I80,)</f>
        <v/>
      </c>
      <c r="N80" s="37">
        <f>SUM(D80,F80,H80,I80,J80,K80,L80,)</f>
        <v/>
      </c>
      <c r="O80" s="38">
        <f>IFERROR(M80/M94, 0)</f>
        <v/>
      </c>
      <c r="P80" s="39">
        <f>IFERROR(N80 / IntermediateCapShares, 0)</f>
        <v/>
      </c>
    </row>
    <row r="81" ht="20" customHeight="1">
      <c r="A81" s="35" t="inlineStr">
        <is>
          <t>7dc7957da71deafad3a41db6afe65475</t>
        </is>
      </c>
      <c r="B81" s="35" t="inlineStr">
        <is>
          <t>Sultan Bin Khalid Al Saud</t>
        </is>
      </c>
      <c r="C81" s="36" t="n">
        <v>0</v>
      </c>
      <c r="D81" s="36" t="n">
        <v>0</v>
      </c>
      <c r="E81" s="36" t="n">
        <v>13551</v>
      </c>
      <c r="F81" s="36" t="n">
        <v>13551</v>
      </c>
      <c r="G81" s="36" t="n">
        <v>230314</v>
      </c>
      <c r="H81" s="36" t="n">
        <v>230314</v>
      </c>
      <c r="I81" s="36" t="n">
        <v>0</v>
      </c>
      <c r="J81" s="36" t="n">
        <v>962687</v>
      </c>
      <c r="K81" s="36" t="n">
        <v>0</v>
      </c>
      <c r="L81" s="36" t="n">
        <v>0</v>
      </c>
      <c r="M81" s="37">
        <f>SUM(C81,E81,G81,I81,)</f>
        <v/>
      </c>
      <c r="N81" s="37">
        <f>SUM(D81,F81,H81,I81,J81,K81,L81,)</f>
        <v/>
      </c>
      <c r="O81" s="38">
        <f>IFERROR(M81/M94, 0)</f>
        <v/>
      </c>
      <c r="P81" s="39">
        <f>IFERROR(N81 / IntermediateCapShares, 0)</f>
        <v/>
      </c>
    </row>
    <row r="82" ht="20" customHeight="1">
      <c r="A82" s="35" t="inlineStr">
        <is>
          <t>c7cfc56e0920fe1002ea998e57a6285c</t>
        </is>
      </c>
      <c r="B82" s="35" t="inlineStr">
        <is>
          <t>Summit Venture Partners LLC</t>
        </is>
      </c>
      <c r="C82" s="36" t="n">
        <v>0</v>
      </c>
      <c r="D82" s="36" t="n">
        <v>0</v>
      </c>
      <c r="E82" s="36" t="n">
        <v>925169</v>
      </c>
      <c r="F82" s="36" t="n">
        <v>925169</v>
      </c>
      <c r="G82" s="36" t="n">
        <v>57578</v>
      </c>
      <c r="H82" s="36" t="n">
        <v>57578</v>
      </c>
      <c r="I82" s="36" t="n">
        <v>0</v>
      </c>
      <c r="J82" s="36" t="n">
        <v>0</v>
      </c>
      <c r="K82" s="36" t="n">
        <v>127330</v>
      </c>
      <c r="L82" s="36" t="n">
        <v>0</v>
      </c>
      <c r="M82" s="37">
        <f>SUM(C82,E82,G82,I82,)</f>
        <v/>
      </c>
      <c r="N82" s="37">
        <f>SUM(D82,F82,H82,I82,J82,K82,L82,)</f>
        <v/>
      </c>
      <c r="O82" s="38">
        <f>IFERROR(M82/M94, 0)</f>
        <v/>
      </c>
      <c r="P82" s="39">
        <f>IFERROR(N82 / IntermediateCapShares, 0)</f>
        <v/>
      </c>
    </row>
    <row r="83" ht="20" customHeight="1">
      <c r="A83" s="35" t="inlineStr">
        <is>
          <t>d7cc217958fc1a338e2e605de19f5592</t>
        </is>
      </c>
      <c r="B83" s="35" t="inlineStr">
        <is>
          <t>Venus SABAAS3 Investment Limited</t>
        </is>
      </c>
      <c r="C83" s="36" t="n">
        <v>0</v>
      </c>
      <c r="D83" s="36" t="n">
        <v>0</v>
      </c>
      <c r="E83" s="36" t="n">
        <v>0</v>
      </c>
      <c r="F83" s="36" t="n">
        <v>0</v>
      </c>
      <c r="G83" s="36" t="n">
        <v>0</v>
      </c>
      <c r="H83" s="36" t="n">
        <v>0</v>
      </c>
      <c r="I83" s="36" t="n">
        <v>0</v>
      </c>
      <c r="J83" s="36" t="n">
        <v>0</v>
      </c>
      <c r="K83" s="36" t="n">
        <v>0</v>
      </c>
      <c r="L83" s="36" t="n">
        <v>44130</v>
      </c>
      <c r="M83" s="37">
        <f>SUM(C83,E83,G83,I83,)</f>
        <v/>
      </c>
      <c r="N83" s="37">
        <f>SUM(D83,F83,H83,I83,J83,K83,L83,)</f>
        <v/>
      </c>
      <c r="O83" s="38">
        <f>IFERROR(M83/M94, 0)</f>
        <v/>
      </c>
      <c r="P83" s="39">
        <f>IFERROR(N83 / IntermediateCapShares, 0)</f>
        <v/>
      </c>
    </row>
    <row r="84" ht="20" customHeight="1">
      <c r="A84" s="35" t="inlineStr">
        <is>
          <t>8f67b330cc2eee61c4afe82158307717</t>
        </is>
      </c>
      <c r="B84" s="35" t="inlineStr">
        <is>
          <t>Wafra MENA Capital Ltd for and on behalf of Pure Harvest SP</t>
        </is>
      </c>
      <c r="C84" s="36" t="n">
        <v>0</v>
      </c>
      <c r="D84" s="36" t="n">
        <v>0</v>
      </c>
      <c r="E84" s="36" t="n">
        <v>7112948</v>
      </c>
      <c r="F84" s="36" t="n">
        <v>7112948</v>
      </c>
      <c r="G84" s="36" t="n">
        <v>0</v>
      </c>
      <c r="H84" s="36" t="n">
        <v>0</v>
      </c>
      <c r="I84" s="36" t="n">
        <v>0</v>
      </c>
      <c r="J84" s="36" t="n">
        <v>0</v>
      </c>
      <c r="K84" s="36" t="n">
        <v>0</v>
      </c>
      <c r="L84" s="36" t="n">
        <v>0</v>
      </c>
      <c r="M84" s="37">
        <f>SUM(C84,E84,G84,I84,)</f>
        <v/>
      </c>
      <c r="N84" s="37">
        <f>SUM(D84,F84,H84,I84,J84,K84,L84,)</f>
        <v/>
      </c>
      <c r="O84" s="38">
        <f>IFERROR(M84/M94, 0)</f>
        <v/>
      </c>
      <c r="P84" s="39">
        <f>IFERROR(N84 / IntermediateCapShares, 0)</f>
        <v/>
      </c>
    </row>
    <row r="85" ht="20" customHeight="1">
      <c r="A85" s="35" t="inlineStr">
        <is>
          <t>c58ae5f496f12323d0bec760b9781f67</t>
        </is>
      </c>
      <c r="B85" s="35" t="inlineStr">
        <is>
          <t>Watermark Capital I, LLC</t>
        </is>
      </c>
      <c r="C85" s="36" t="n">
        <v>0</v>
      </c>
      <c r="D85" s="36" t="n">
        <v>0</v>
      </c>
      <c r="E85" s="36" t="n">
        <v>598032</v>
      </c>
      <c r="F85" s="36" t="n">
        <v>598032</v>
      </c>
      <c r="G85" s="36" t="n">
        <v>0</v>
      </c>
      <c r="H85" s="36" t="n">
        <v>0</v>
      </c>
      <c r="I85" s="36" t="n">
        <v>0</v>
      </c>
      <c r="J85" s="36" t="n">
        <v>0</v>
      </c>
      <c r="K85" s="36" t="n">
        <v>0</v>
      </c>
      <c r="L85" s="36" t="n">
        <v>0</v>
      </c>
      <c r="M85" s="37">
        <f>SUM(C85,E85,G85,I85,)</f>
        <v/>
      </c>
      <c r="N85" s="37">
        <f>SUM(D85,F85,H85,I85,J85,K85,L85,)</f>
        <v/>
      </c>
      <c r="O85" s="38">
        <f>IFERROR(M85/M94, 0)</f>
        <v/>
      </c>
      <c r="P85" s="39">
        <f>IFERROR(N85 / IntermediateCapShares, 0)</f>
        <v/>
      </c>
    </row>
    <row r="86" ht="20" customHeight="1">
      <c r="A86" s="35" t="inlineStr">
        <is>
          <t>9e6b66af68b20d0e1f9df1fe8b26f725</t>
        </is>
      </c>
      <c r="B86" s="35" t="inlineStr">
        <is>
          <t>William Wicker</t>
        </is>
      </c>
      <c r="C86" s="36" t="n">
        <v>0</v>
      </c>
      <c r="D86" s="36" t="n">
        <v>0</v>
      </c>
      <c r="E86" s="36" t="n">
        <v>0</v>
      </c>
      <c r="F86" s="36" t="n">
        <v>0</v>
      </c>
      <c r="G86" s="36" t="n">
        <v>57578</v>
      </c>
      <c r="H86" s="36" t="n">
        <v>57578</v>
      </c>
      <c r="I86" s="36" t="n">
        <v>0</v>
      </c>
      <c r="J86" s="36" t="n">
        <v>0</v>
      </c>
      <c r="K86" s="36" t="n">
        <v>0</v>
      </c>
      <c r="L86" s="36" t="n">
        <v>0</v>
      </c>
      <c r="M86" s="37">
        <f>SUM(C86,E86,G86,I86,)</f>
        <v/>
      </c>
      <c r="N86" s="37">
        <f>SUM(D86,F86,H86,I86,J86,K86,L86,)</f>
        <v/>
      </c>
      <c r="O86" s="38">
        <f>IFERROR(M86/M94, 0)</f>
        <v/>
      </c>
      <c r="P86" s="39">
        <f>IFERROR(N86 / IntermediateCapShares, 0)</f>
        <v/>
      </c>
    </row>
    <row r="87" ht="20" customHeight="1">
      <c r="A87" s="35" t="inlineStr">
        <is>
          <t>87553aae3d8932ab351c85ed11f31c5c</t>
        </is>
      </c>
      <c r="B87" s="35" t="inlineStr">
        <is>
          <t>Yaseen Grimen</t>
        </is>
      </c>
      <c r="C87" s="36" t="n">
        <v>0</v>
      </c>
      <c r="D87" s="36" t="n">
        <v>0</v>
      </c>
      <c r="E87" s="36" t="n">
        <v>0</v>
      </c>
      <c r="F87" s="36" t="n">
        <v>0</v>
      </c>
      <c r="G87" s="36" t="n">
        <v>38386</v>
      </c>
      <c r="H87" s="36" t="n">
        <v>38386</v>
      </c>
      <c r="I87" s="36" t="n">
        <v>0</v>
      </c>
      <c r="J87" s="36" t="n">
        <v>0</v>
      </c>
      <c r="K87" s="36" t="n">
        <v>0</v>
      </c>
      <c r="L87" s="36" t="n">
        <v>0</v>
      </c>
      <c r="M87" s="37">
        <f>SUM(C87,E87,G87,I87,)</f>
        <v/>
      </c>
      <c r="N87" s="37">
        <f>SUM(D87,F87,H87,I87,J87,K87,L87,)</f>
        <v/>
      </c>
      <c r="O87" s="38">
        <f>IFERROR(M87/M94, 0)</f>
        <v/>
      </c>
      <c r="P87" s="39">
        <f>IFERROR(N87 / IntermediateCapShares, 0)</f>
        <v/>
      </c>
    </row>
    <row r="88" ht="20" customHeight="1">
      <c r="A88" s="40" t="n"/>
      <c r="B88" s="40" t="inlineStr">
        <is>
          <t>Other common holders</t>
        </is>
      </c>
      <c r="C88" s="41" t="n">
        <v>0</v>
      </c>
      <c r="D88" s="41" t="n">
        <v>0</v>
      </c>
      <c r="E88" s="41" t="n">
        <v>0</v>
      </c>
      <c r="F88" s="41" t="n">
        <v>0</v>
      </c>
      <c r="G88" s="41" t="n">
        <v>0</v>
      </c>
      <c r="H88" s="41" t="n">
        <v>0</v>
      </c>
      <c r="I88" s="41" t="n">
        <v>1756023</v>
      </c>
      <c r="J88" s="41" t="n">
        <v>0</v>
      </c>
      <c r="K88" s="41" t="n">
        <v>0</v>
      </c>
      <c r="L88" s="41" t="n">
        <v>0</v>
      </c>
      <c r="M88" s="21">
        <f>SUM(C88,E88,G88,I88,)</f>
        <v/>
      </c>
      <c r="N88" s="21">
        <f>SUM(D88,F88,H88,I88,J88,K88,L88,)</f>
        <v/>
      </c>
      <c r="O88" s="42">
        <f>IFERROR(M88/M94, 0)</f>
        <v/>
      </c>
      <c r="P88" s="22">
        <f>IFERROR(N88 / IntermediateCapShares, 0)</f>
        <v/>
      </c>
    </row>
    <row r="89" ht="20" customHeight="1">
      <c r="A89" s="35" t="n"/>
      <c r="B89" s="35" t="inlineStr">
        <is>
          <t>Other option holders</t>
        </is>
      </c>
      <c r="C89" s="36" t="n">
        <v>0</v>
      </c>
      <c r="D89" s="36" t="n">
        <v>0</v>
      </c>
      <c r="E89" s="36" t="n">
        <v>0</v>
      </c>
      <c r="F89" s="36" t="n">
        <v>0</v>
      </c>
      <c r="G89" s="36" t="n">
        <v>0</v>
      </c>
      <c r="H89" s="36" t="n">
        <v>0</v>
      </c>
      <c r="I89" s="36" t="n">
        <v>0</v>
      </c>
      <c r="J89" s="36" t="n">
        <v>49751</v>
      </c>
      <c r="K89" s="36" t="n">
        <v>4091767</v>
      </c>
      <c r="L89" s="36" t="n">
        <v>0</v>
      </c>
      <c r="M89" s="37">
        <f>SUM(C89,E89,G89,I89,)</f>
        <v/>
      </c>
      <c r="N89" s="37">
        <f>SUM(D89,F89,H89,I89,J89,K89,L89,)</f>
        <v/>
      </c>
      <c r="O89" s="38">
        <f>IFERROR(M89/M94, 0)</f>
        <v/>
      </c>
      <c r="P89" s="39">
        <f>IFERROR(N89 / IntermediateCapShares, 0)</f>
        <v/>
      </c>
    </row>
    <row r="90" ht="20" customHeight="1">
      <c r="A90" s="19" t="n"/>
      <c r="B90" s="43" t="inlineStr">
        <is>
          <t>Options and RSU's issued and outstanding</t>
        </is>
      </c>
      <c r="C90" s="21" t="n"/>
      <c r="D90" s="21" t="n"/>
      <c r="E90" s="21" t="n"/>
      <c r="F90" s="21" t="n"/>
      <c r="G90" s="21" t="n"/>
      <c r="H90" s="21" t="n"/>
      <c r="I90" s="21" t="n"/>
      <c r="J90" s="21" t="n">
        <v>1078773</v>
      </c>
      <c r="K90" s="21" t="n">
        <v>7104879</v>
      </c>
      <c r="L90" s="21" t="n"/>
      <c r="M90" s="21" t="n"/>
      <c r="N90" s="21" t="n"/>
      <c r="O90" s="42" t="n"/>
      <c r="P90" s="22" t="n"/>
    </row>
    <row r="91" ht="20" customHeight="1">
      <c r="A91" s="24" t="n"/>
      <c r="B91" s="44" t="inlineStr">
        <is>
          <t>Units available for issuance under the plan</t>
        </is>
      </c>
      <c r="C91" s="26" t="n"/>
      <c r="D91" s="26" t="n"/>
      <c r="E91" s="26" t="n"/>
      <c r="F91" s="26" t="n"/>
      <c r="G91" s="26" t="n"/>
      <c r="H91" s="26" t="n"/>
      <c r="I91" s="26" t="n"/>
      <c r="J91" s="26" t="n">
        <v>7391</v>
      </c>
      <c r="K91" s="26" t="n">
        <v>662695</v>
      </c>
      <c r="L91" s="26" t="n"/>
      <c r="M91" s="26" t="n"/>
      <c r="N91" s="26">
        <f>SUM(J91,K91,)</f>
        <v/>
      </c>
      <c r="O91" s="45" t="n"/>
      <c r="P91" s="27">
        <f>IFERROR(N91/N92, 0)</f>
        <v/>
      </c>
    </row>
    <row r="92" ht="20" customHeight="1">
      <c r="A92" s="29" t="n"/>
      <c r="B92" s="29" t="inlineStr">
        <is>
          <t>Fully diluted units</t>
        </is>
      </c>
      <c r="C92" s="31" t="n"/>
      <c r="D92" s="31">
        <f>SUM(D5:D89)</f>
        <v/>
      </c>
      <c r="E92" s="31" t="n"/>
      <c r="F92" s="31">
        <f>SUM(F5:F89)</f>
        <v/>
      </c>
      <c r="G92" s="31" t="n"/>
      <c r="H92" s="31">
        <f>SUM(H5:H89)</f>
        <v/>
      </c>
      <c r="I92" s="31">
        <f>SUM(I5:I89)</f>
        <v/>
      </c>
      <c r="J92" s="31">
        <f>J90+J91</f>
        <v/>
      </c>
      <c r="K92" s="31">
        <f>K90+K91</f>
        <v/>
      </c>
      <c r="L92" s="31">
        <f>SUM(L5:L89)</f>
        <v/>
      </c>
      <c r="M92" s="31" t="n"/>
      <c r="N92" s="31">
        <f>SUM(D92,F92,H92,I92,J92,K92,L92,)</f>
        <v/>
      </c>
      <c r="O92" s="46" t="n"/>
      <c r="P92" s="32">
        <f>IFERROR(SUM(D92,F92,H92,I92,J92,K92,L92,)/N92, 0)</f>
        <v/>
      </c>
    </row>
    <row r="93" ht="20" customHeight="1">
      <c r="A93" s="47" t="n"/>
      <c r="B93" s="47" t="inlineStr">
        <is>
          <t>Fully Diluted Ownership</t>
        </is>
      </c>
      <c r="C93" s="48" t="n"/>
      <c r="D93" s="49">
        <f>IFERROR(D92/N92, 0)</f>
        <v/>
      </c>
      <c r="E93" s="48" t="n"/>
      <c r="F93" s="49">
        <f>IFERROR(F92/N92, 0)</f>
        <v/>
      </c>
      <c r="G93" s="48" t="n"/>
      <c r="H93" s="49">
        <f>IFERROR(H92/N92, 0)</f>
        <v/>
      </c>
      <c r="I93" s="49">
        <f>IFERROR(I92/N92, 0)</f>
        <v/>
      </c>
      <c r="J93" s="49">
        <f>IFERROR(J92/N92, 0)</f>
        <v/>
      </c>
      <c r="K93" s="49">
        <f>IFERROR(K92/N92, 0)</f>
        <v/>
      </c>
      <c r="L93" s="49">
        <f>IFERROR(L92/N92, 0)</f>
        <v/>
      </c>
      <c r="M93" s="48" t="n"/>
      <c r="N93" s="49">
        <f>SUM(D93,F93,H93,I93,J93,K93,L93,)</f>
        <v/>
      </c>
      <c r="O93" s="49" t="n"/>
      <c r="P93" s="50" t="n"/>
    </row>
    <row r="94" ht="20" customHeight="1">
      <c r="A94" s="29" t="n"/>
      <c r="B94" s="29" t="inlineStr">
        <is>
          <t>Total Units Outstanding</t>
        </is>
      </c>
      <c r="C94" s="31">
        <f>SUM(C5:C89)</f>
        <v/>
      </c>
      <c r="D94" s="31" t="n"/>
      <c r="E94" s="31">
        <f>SUM(E5:E89)</f>
        <v/>
      </c>
      <c r="F94" s="31" t="n"/>
      <c r="G94" s="31">
        <f>SUM(G5:G89)</f>
        <v/>
      </c>
      <c r="H94" s="31" t="n"/>
      <c r="I94" s="31">
        <f>SUM(I5:I89)</f>
        <v/>
      </c>
      <c r="J94" s="31" t="n"/>
      <c r="K94" s="31" t="n"/>
      <c r="L94" s="31" t="n"/>
      <c r="M94" s="31">
        <f>SUM(C94,E94,G94,I94,)</f>
        <v/>
      </c>
      <c r="N94" s="31" t="n"/>
      <c r="O94" s="46">
        <f>SUM(O5:O89)</f>
        <v/>
      </c>
      <c r="P94" s="32" t="n"/>
    </row>
    <row r="95" ht="20" customHeight="1">
      <c r="A95" s="47" t="n"/>
      <c r="B95" s="47" t="inlineStr">
        <is>
          <t>Percentage Outstanding</t>
        </is>
      </c>
      <c r="C95" s="49">
        <f>IFERROR(C94/M94, 0)</f>
        <v/>
      </c>
      <c r="D95" s="48" t="n"/>
      <c r="E95" s="49">
        <f>IFERROR(E94/M94, 0)</f>
        <v/>
      </c>
      <c r="F95" s="48" t="n"/>
      <c r="G95" s="49">
        <f>IFERROR(G94/M94, 0)</f>
        <v/>
      </c>
      <c r="H95" s="48" t="n"/>
      <c r="I95" s="49">
        <f>IFERROR(I94/M94, 0)</f>
        <v/>
      </c>
      <c r="J95" s="48" t="n"/>
      <c r="K95" s="48" t="n"/>
      <c r="L95" s="48" t="n"/>
      <c r="M95" s="49">
        <f>SUM(C95,E95,G95,I95,)</f>
        <v/>
      </c>
      <c r="N95" s="48" t="n"/>
      <c r="O95" s="49" t="n"/>
      <c r="P95" s="50" t="n"/>
    </row>
    <row r="96" ht="20" customHeight="1">
      <c r="A96" s="47" t="n"/>
      <c r="B96" s="47" t="inlineStr">
        <is>
          <t>Price per unit</t>
        </is>
      </c>
      <c r="C96" s="51" t="n">
        <v>1.92</v>
      </c>
      <c r="D96" s="51" t="n">
        <v>1.92</v>
      </c>
      <c r="E96" s="51" t="n">
        <v>1.41</v>
      </c>
      <c r="F96" s="51" t="n">
        <v>1.41</v>
      </c>
      <c r="G96" s="51" t="n">
        <v>0.43</v>
      </c>
      <c r="H96" s="51" t="n">
        <v>0.43</v>
      </c>
      <c r="I96" s="48" t="n"/>
      <c r="J96" s="48" t="n"/>
      <c r="K96" s="48" t="n"/>
      <c r="L96" s="48" t="n"/>
      <c r="M96" s="48" t="n"/>
      <c r="N96" s="48" t="n"/>
      <c r="O96" s="49" t="n"/>
      <c r="P96" s="50" t="n"/>
    </row>
  </sheetData>
  <pageMargins left="0.75" right="0.75" top="1" bottom="1" header="0.5" footer="0.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42"/>
  <sheetViews>
    <sheetView showGridLines="0" workbookViewId="0">
      <pane xSplit="2" ySplit="4" topLeftCell="C5" activePane="bottomRight" state="frozen"/>
      <selection pane="topRight"/>
      <selection pane="bottomLeft"/>
      <selection pane="bottomRight"/>
      <selection pane="bottomLeft"/>
      <selection pane="bottomRight" activeCell="A1" sqref="A1"/>
    </sheetView>
  </sheetViews>
  <sheetFormatPr baseColWidth="8" defaultRowHeight="15"/>
  <cols>
    <col width="15" customWidth="1" min="1" max="1"/>
    <col width="45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30" customWidth="1" min="13" max="13"/>
    <col width="30" customWidth="1" min="14" max="14"/>
    <col width="20" customWidth="1" min="15" max="15"/>
    <col width="20" customWidth="1" min="16" max="16"/>
  </cols>
  <sheetData>
    <row r="1" ht="20" customHeight="1">
      <c r="A1" s="1" t="inlineStr">
        <is>
          <t>PURE HARVEST SMART FARMS HOLDINGS Detailed Capitalization Table</t>
        </is>
      </c>
      <c r="B1" s="2" t="inlineStr"/>
      <c r="C1" s="2" t="inlineStr"/>
      <c r="D1" s="2" t="inlineStr"/>
      <c r="E1" s="2" t="inlineStr"/>
      <c r="F1" s="2" t="inlineStr"/>
      <c r="G1" s="2" t="inlineStr"/>
      <c r="H1" s="2" t="inlineStr"/>
      <c r="I1" s="2" t="inlineStr"/>
      <c r="J1" s="2" t="inlineStr"/>
      <c r="K1" s="2" t="inlineStr"/>
      <c r="L1" s="2" t="inlineStr"/>
      <c r="M1" s="2" t="inlineStr"/>
      <c r="N1" s="2" t="inlineStr"/>
      <c r="O1" s="2" t="inlineStr"/>
      <c r="P1" s="2" t="inlineStr"/>
    </row>
    <row r="2" ht="20" customHeight="1">
      <c r="A2" s="3" t="inlineStr">
        <is>
          <t xml:space="preserve">As of 06/20/2024 • Generated by Juhee Hong (juhee.hong@imm.co.kr) at 06/20/2024 11:53:17 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3" t="n"/>
      <c r="O2" s="3" t="n"/>
      <c r="P2" s="3" t="n"/>
    </row>
    <row r="3">
      <c r="A3" s="2" t="inlineStr"/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  <c r="P3" s="2" t="n"/>
    </row>
    <row r="4">
      <c r="A4" s="4" t="inlineStr">
        <is>
          <t>Stakeholder ID</t>
        </is>
      </c>
      <c r="B4" s="4" t="inlineStr">
        <is>
          <t>Name</t>
        </is>
      </c>
      <c r="C4" s="6" t="inlineStr">
        <is>
          <t>Series A-1 Preferred Membership Interest (PSA1)</t>
        </is>
      </c>
      <c r="D4" s="6" t="inlineStr">
        <is>
          <t>Series A-1 Preferred Membership Interest (PSA1)
1:1 Conversion Ratio</t>
        </is>
      </c>
      <c r="E4" s="6" t="inlineStr">
        <is>
          <t>Series A Preferred Membership Interest (PSA)</t>
        </is>
      </c>
      <c r="F4" s="6" t="inlineStr">
        <is>
          <t>Series A Preferred Membership Interest (PSA)
1:1 Conversion Ratio</t>
        </is>
      </c>
      <c r="G4" s="6" t="inlineStr">
        <is>
          <t>Series Seed Preferred Membership Interest (PSS)</t>
        </is>
      </c>
      <c r="H4" s="6" t="inlineStr">
        <is>
          <t>Series Seed Preferred Membership Interest (PSS)
1:1 Conversion Ratio</t>
        </is>
      </c>
      <c r="I4" s="6" t="inlineStr">
        <is>
          <t>Common Membership Interest (CS)</t>
        </is>
      </c>
      <c r="J4" s="6" t="inlineStr">
        <is>
          <t>Options and RSU's Outstanding Under Advisors Options Pool</t>
        </is>
      </c>
      <c r="K4" s="6" t="inlineStr">
        <is>
          <t>Options and RSU's Outstanding Under Employee Share Option Plan</t>
        </is>
      </c>
      <c r="L4" s="6" t="inlineStr">
        <is>
          <t>Series A Preferred Membership Interest Warrants</t>
        </is>
      </c>
      <c r="M4" s="6" t="inlineStr">
        <is>
          <t>Outstanding Units</t>
        </is>
      </c>
      <c r="N4" s="6" t="inlineStr">
        <is>
          <t>Fully Diluted Units</t>
        </is>
      </c>
      <c r="O4" s="34" t="inlineStr">
        <is>
          <t>Outstanding Ownership</t>
        </is>
      </c>
      <c r="P4" s="7" t="inlineStr">
        <is>
          <t>Fully Diluted Ownership</t>
        </is>
      </c>
    </row>
    <row r="5" ht="20" customHeight="1">
      <c r="A5" s="35" t="inlineStr">
        <is>
          <t>dfc764b90634485806f65dfcd2bd9a2a</t>
        </is>
      </c>
      <c r="B5" s="35" t="inlineStr">
        <is>
          <t>Abdul Hameed Arwani</t>
        </is>
      </c>
      <c r="C5" s="36" t="n">
        <v>0</v>
      </c>
      <c r="D5" s="36" t="n">
        <v>0</v>
      </c>
      <c r="E5" s="36" t="n">
        <v>0</v>
      </c>
      <c r="F5" s="36" t="n">
        <v>0</v>
      </c>
      <c r="G5" s="36" t="n">
        <v>230315</v>
      </c>
      <c r="H5" s="36" t="n">
        <v>230315</v>
      </c>
      <c r="I5" s="36" t="n">
        <v>0</v>
      </c>
      <c r="J5" s="36" t="n">
        <v>0</v>
      </c>
      <c r="K5" s="36" t="n">
        <v>0</v>
      </c>
      <c r="L5" s="36" t="n">
        <v>0</v>
      </c>
      <c r="M5" s="37">
        <f>SUM(C5,E5,G5,I5,)</f>
        <v/>
      </c>
      <c r="N5" s="37">
        <f>SUM(D5,F5,H5,I5,J5,K5,L5,)</f>
        <v/>
      </c>
      <c r="O5" s="38">
        <f>IFERROR(M5/M140, 0)</f>
        <v/>
      </c>
      <c r="P5" s="39">
        <f>IFERROR(N5 / DetailedCapShares, 0)</f>
        <v/>
      </c>
    </row>
    <row r="6" ht="20" customHeight="1">
      <c r="A6" s="35" t="inlineStr">
        <is>
          <t>dbc3a3ef55688ba228359d06f8903354</t>
        </is>
      </c>
      <c r="B6" s="35" t="inlineStr">
        <is>
          <t>Abdullah Bin Faisal Turki Al Saud</t>
        </is>
      </c>
      <c r="C6" s="36" t="n">
        <v>0</v>
      </c>
      <c r="D6" s="36" t="n">
        <v>0</v>
      </c>
      <c r="E6" s="36" t="n">
        <v>19805</v>
      </c>
      <c r="F6" s="36" t="n">
        <v>19805</v>
      </c>
      <c r="G6" s="36" t="n">
        <v>345785</v>
      </c>
      <c r="H6" s="36" t="n">
        <v>345785</v>
      </c>
      <c r="I6" s="36" t="n">
        <v>0</v>
      </c>
      <c r="J6" s="36" t="n">
        <v>0</v>
      </c>
      <c r="K6" s="36" t="n">
        <v>0</v>
      </c>
      <c r="L6" s="36" t="n">
        <v>0</v>
      </c>
      <c r="M6" s="37">
        <f>SUM(C6,E6,G6,I6,)</f>
        <v/>
      </c>
      <c r="N6" s="37">
        <f>SUM(D6,F6,H6,I6,J6,K6,L6,)</f>
        <v/>
      </c>
      <c r="O6" s="38">
        <f>IFERROR(M6/M140, 0)</f>
        <v/>
      </c>
      <c r="P6" s="39">
        <f>IFERROR(N6 / DetailedCapShares, 0)</f>
        <v/>
      </c>
    </row>
    <row r="7" ht="20" customHeight="1">
      <c r="A7" s="35" t="inlineStr">
        <is>
          <t>41c0f60e26745a9d3fc13d67650d2bde</t>
        </is>
      </c>
      <c r="B7" s="35" t="inlineStr">
        <is>
          <t>Abdulrahman Mustafa Y Kaki</t>
        </is>
      </c>
      <c r="C7" s="36" t="n">
        <v>0</v>
      </c>
      <c r="D7" s="36" t="n">
        <v>0</v>
      </c>
      <c r="E7" s="36" t="n">
        <v>52118</v>
      </c>
      <c r="F7" s="36" t="n">
        <v>52118</v>
      </c>
      <c r="G7" s="36" t="n">
        <v>575785</v>
      </c>
      <c r="H7" s="36" t="n">
        <v>575785</v>
      </c>
      <c r="I7" s="36" t="n">
        <v>0</v>
      </c>
      <c r="J7" s="36" t="n">
        <v>0</v>
      </c>
      <c r="K7" s="36" t="n">
        <v>0</v>
      </c>
      <c r="L7" s="36" t="n">
        <v>0</v>
      </c>
      <c r="M7" s="37">
        <f>SUM(C7,E7,G7,I7,)</f>
        <v/>
      </c>
      <c r="N7" s="37">
        <f>SUM(D7,F7,H7,I7,J7,K7,L7,)</f>
        <v/>
      </c>
      <c r="O7" s="38">
        <f>IFERROR(M7/M140, 0)</f>
        <v/>
      </c>
      <c r="P7" s="39">
        <f>IFERROR(N7 / DetailedCapShares, 0)</f>
        <v/>
      </c>
    </row>
    <row r="8" ht="20" customHeight="1">
      <c r="A8" s="35" t="inlineStr">
        <is>
          <t>e65cef374e5b0a528154688f08243067</t>
        </is>
      </c>
      <c r="B8" s="35" t="inlineStr">
        <is>
          <t>Adrian Almeida</t>
        </is>
      </c>
      <c r="C8" s="36" t="n">
        <v>0</v>
      </c>
      <c r="D8" s="36" t="n">
        <v>0</v>
      </c>
      <c r="E8" s="36" t="n">
        <v>0</v>
      </c>
      <c r="F8" s="36" t="n">
        <v>0</v>
      </c>
      <c r="G8" s="36" t="n">
        <v>0</v>
      </c>
      <c r="H8" s="36" t="n">
        <v>0</v>
      </c>
      <c r="I8" s="36" t="n">
        <v>0</v>
      </c>
      <c r="J8" s="36" t="n">
        <v>0</v>
      </c>
      <c r="K8" s="36" t="n">
        <v>382850</v>
      </c>
      <c r="L8" s="36" t="n">
        <v>0</v>
      </c>
      <c r="M8" s="37">
        <f>SUM(C8,E8,G8,I8,)</f>
        <v/>
      </c>
      <c r="N8" s="37">
        <f>SUM(D8,F8,H8,I8,J8,K8,L8,)</f>
        <v/>
      </c>
      <c r="O8" s="38">
        <f>IFERROR(M8/M140, 0)</f>
        <v/>
      </c>
      <c r="P8" s="39">
        <f>IFERROR(N8 / DetailedCapShares, 0)</f>
        <v/>
      </c>
    </row>
    <row r="9" ht="20" customHeight="1">
      <c r="A9" s="35" t="inlineStr">
        <is>
          <t>26646c1ca52ea4b8613894b137b5c590</t>
        </is>
      </c>
      <c r="B9" s="35" t="inlineStr">
        <is>
          <t>AGTO Ltd</t>
        </is>
      </c>
      <c r="C9" s="36" t="n">
        <v>0</v>
      </c>
      <c r="D9" s="36" t="n">
        <v>0</v>
      </c>
      <c r="E9" s="36" t="n">
        <v>88912</v>
      </c>
      <c r="F9" s="36" t="n">
        <v>88912</v>
      </c>
      <c r="G9" s="36" t="n">
        <v>0</v>
      </c>
      <c r="H9" s="36" t="n">
        <v>0</v>
      </c>
      <c r="I9" s="36" t="n">
        <v>0</v>
      </c>
      <c r="J9" s="36" t="n">
        <v>0</v>
      </c>
      <c r="K9" s="36" t="n">
        <v>0</v>
      </c>
      <c r="L9" s="36" t="n">
        <v>0</v>
      </c>
      <c r="M9" s="37">
        <f>SUM(C9,E9,G9,I9,)</f>
        <v/>
      </c>
      <c r="N9" s="37">
        <f>SUM(D9,F9,H9,I9,J9,K9,L9,)</f>
        <v/>
      </c>
      <c r="O9" s="38">
        <f>IFERROR(M9/M140, 0)</f>
        <v/>
      </c>
      <c r="P9" s="39">
        <f>IFERROR(N9 / DetailedCapShares, 0)</f>
        <v/>
      </c>
    </row>
    <row r="10" ht="20" customHeight="1">
      <c r="A10" s="35" t="inlineStr">
        <is>
          <t>0a1b2e3dfdbade9231b043a2fc789bde</t>
        </is>
      </c>
      <c r="B10" s="35" t="inlineStr">
        <is>
          <t>Ahmed Rafay Shaikh</t>
        </is>
      </c>
      <c r="C10" s="36" t="n">
        <v>0</v>
      </c>
      <c r="D10" s="36" t="n">
        <v>0</v>
      </c>
      <c r="E10" s="36" t="n">
        <v>0</v>
      </c>
      <c r="F10" s="36" t="n">
        <v>0</v>
      </c>
      <c r="G10" s="36" t="n">
        <v>0</v>
      </c>
      <c r="H10" s="36" t="n">
        <v>0</v>
      </c>
      <c r="I10" s="36" t="n">
        <v>14275</v>
      </c>
      <c r="J10" s="36" t="n">
        <v>0</v>
      </c>
      <c r="K10" s="36" t="n">
        <v>0</v>
      </c>
      <c r="L10" s="36" t="n">
        <v>0</v>
      </c>
      <c r="M10" s="37">
        <f>SUM(C10,E10,G10,I10,)</f>
        <v/>
      </c>
      <c r="N10" s="37">
        <f>SUM(D10,F10,H10,I10,J10,K10,L10,)</f>
        <v/>
      </c>
      <c r="O10" s="38">
        <f>IFERROR(M10/M140, 0)</f>
        <v/>
      </c>
      <c r="P10" s="39">
        <f>IFERROR(N10 / DetailedCapShares, 0)</f>
        <v/>
      </c>
    </row>
    <row r="11" ht="20" customHeight="1">
      <c r="A11" s="35" t="inlineStr">
        <is>
          <t>f1ecc976beeb17e8c0a15e7907b30bec</t>
        </is>
      </c>
      <c r="B11" s="35" t="inlineStr">
        <is>
          <t>Ahmed Saeed Al Calily Alameri</t>
        </is>
      </c>
      <c r="C11" s="36" t="n">
        <v>0</v>
      </c>
      <c r="D11" s="36" t="n">
        <v>0</v>
      </c>
      <c r="E11" s="36" t="n">
        <v>77881</v>
      </c>
      <c r="F11" s="36" t="n">
        <v>77881</v>
      </c>
      <c r="G11" s="36" t="n">
        <v>575785</v>
      </c>
      <c r="H11" s="36" t="n">
        <v>575785</v>
      </c>
      <c r="I11" s="36" t="n">
        <v>0</v>
      </c>
      <c r="J11" s="36" t="n">
        <v>0</v>
      </c>
      <c r="K11" s="36" t="n">
        <v>0</v>
      </c>
      <c r="L11" s="36" t="n">
        <v>0</v>
      </c>
      <c r="M11" s="37">
        <f>SUM(C11,E11,G11,I11,)</f>
        <v/>
      </c>
      <c r="N11" s="37">
        <f>SUM(D11,F11,H11,I11,J11,K11,L11,)</f>
        <v/>
      </c>
      <c r="O11" s="38">
        <f>IFERROR(M11/M140, 0)</f>
        <v/>
      </c>
      <c r="P11" s="39">
        <f>IFERROR(N11 / DetailedCapShares, 0)</f>
        <v/>
      </c>
    </row>
    <row r="12" ht="20" customHeight="1">
      <c r="A12" s="35" t="inlineStr">
        <is>
          <t>8eed6f9f01678da06dcb2904b2d3bf92</t>
        </is>
      </c>
      <c r="B12" s="35" t="inlineStr">
        <is>
          <t>Al Rana General Trading &amp; Contracting Co.</t>
        </is>
      </c>
      <c r="C12" s="36" t="n">
        <v>0</v>
      </c>
      <c r="D12" s="36" t="n">
        <v>0</v>
      </c>
      <c r="E12" s="36" t="n">
        <v>1422590</v>
      </c>
      <c r="F12" s="36" t="n">
        <v>1422590</v>
      </c>
      <c r="G12" s="36" t="n">
        <v>0</v>
      </c>
      <c r="H12" s="36" t="n">
        <v>0</v>
      </c>
      <c r="I12" s="36" t="n">
        <v>0</v>
      </c>
      <c r="J12" s="36" t="n">
        <v>0</v>
      </c>
      <c r="K12" s="36" t="n">
        <v>0</v>
      </c>
      <c r="L12" s="36" t="n">
        <v>0</v>
      </c>
      <c r="M12" s="37">
        <f>SUM(C12,E12,G12,I12,)</f>
        <v/>
      </c>
      <c r="N12" s="37">
        <f>SUM(D12,F12,H12,I12,J12,K12,L12,)</f>
        <v/>
      </c>
      <c r="O12" s="38">
        <f>IFERROR(M12/M140, 0)</f>
        <v/>
      </c>
      <c r="P12" s="39">
        <f>IFERROR(N12 / DetailedCapShares, 0)</f>
        <v/>
      </c>
    </row>
    <row r="13" ht="20" customHeight="1">
      <c r="A13" s="35" t="inlineStr">
        <is>
          <t>045a3d436d5c79705b0a474797678fab</t>
        </is>
      </c>
      <c r="B13" s="35" t="inlineStr">
        <is>
          <t>Alan Raffi Winwood</t>
        </is>
      </c>
      <c r="C13" s="36" t="n">
        <v>0</v>
      </c>
      <c r="D13" s="36" t="n">
        <v>0</v>
      </c>
      <c r="E13" s="36" t="n">
        <v>1111934</v>
      </c>
      <c r="F13" s="36" t="n">
        <v>1111934</v>
      </c>
      <c r="G13" s="36" t="n">
        <v>978834</v>
      </c>
      <c r="H13" s="36" t="n">
        <v>978834</v>
      </c>
      <c r="I13" s="36" t="n">
        <v>0</v>
      </c>
      <c r="J13" s="36" t="n">
        <v>0</v>
      </c>
      <c r="K13" s="36" t="n">
        <v>0</v>
      </c>
      <c r="L13" s="36" t="n">
        <v>0</v>
      </c>
      <c r="M13" s="37">
        <f>SUM(C13,E13,G13,I13,)</f>
        <v/>
      </c>
      <c r="N13" s="37">
        <f>SUM(D13,F13,H13,I13,J13,K13,L13,)</f>
        <v/>
      </c>
      <c r="O13" s="38">
        <f>IFERROR(M13/M140, 0)</f>
        <v/>
      </c>
      <c r="P13" s="39">
        <f>IFERROR(N13 / DetailedCapShares, 0)</f>
        <v/>
      </c>
    </row>
    <row r="14" ht="20" customHeight="1">
      <c r="A14" s="35" t="inlineStr">
        <is>
          <t>58835cad6c22dd29df607b3ad6dd4b2a</t>
        </is>
      </c>
      <c r="B14" s="35" t="inlineStr">
        <is>
          <t>Amina Grimen</t>
        </is>
      </c>
      <c r="C14" s="36" t="n">
        <v>0</v>
      </c>
      <c r="D14" s="36" t="n">
        <v>0</v>
      </c>
      <c r="E14" s="36" t="n">
        <v>703</v>
      </c>
      <c r="F14" s="36" t="n">
        <v>703</v>
      </c>
      <c r="G14" s="36" t="n">
        <v>19193</v>
      </c>
      <c r="H14" s="36" t="n">
        <v>19193</v>
      </c>
      <c r="I14" s="36" t="n">
        <v>0</v>
      </c>
      <c r="J14" s="36" t="n">
        <v>0</v>
      </c>
      <c r="K14" s="36" t="n">
        <v>0</v>
      </c>
      <c r="L14" s="36" t="n">
        <v>0</v>
      </c>
      <c r="M14" s="37">
        <f>SUM(C14,E14,G14,I14,)</f>
        <v/>
      </c>
      <c r="N14" s="37">
        <f>SUM(D14,F14,H14,I14,J14,K14,L14,)</f>
        <v/>
      </c>
      <c r="O14" s="38">
        <f>IFERROR(M14/M140, 0)</f>
        <v/>
      </c>
      <c r="P14" s="39">
        <f>IFERROR(N14 / DetailedCapShares, 0)</f>
        <v/>
      </c>
    </row>
    <row r="15" ht="20" customHeight="1">
      <c r="A15" s="35" t="inlineStr">
        <is>
          <t>85fdd2b7293ec865fc91cae3602f2038</t>
        </is>
      </c>
      <c r="B15" s="35" t="inlineStr">
        <is>
          <t>Amr Ahmed</t>
        </is>
      </c>
      <c r="C15" s="36" t="n">
        <v>0</v>
      </c>
      <c r="D15" s="36" t="n">
        <v>0</v>
      </c>
      <c r="E15" s="36" t="n">
        <v>0</v>
      </c>
      <c r="F15" s="36" t="n">
        <v>0</v>
      </c>
      <c r="G15" s="36" t="n">
        <v>0</v>
      </c>
      <c r="H15" s="36" t="n">
        <v>0</v>
      </c>
      <c r="I15" s="36" t="n">
        <v>0</v>
      </c>
      <c r="J15" s="36" t="n">
        <v>0</v>
      </c>
      <c r="K15" s="36" t="n">
        <v>7750</v>
      </c>
      <c r="L15" s="36" t="n">
        <v>0</v>
      </c>
      <c r="M15" s="37">
        <f>SUM(C15,E15,G15,I15,)</f>
        <v/>
      </c>
      <c r="N15" s="37">
        <f>SUM(D15,F15,H15,I15,J15,K15,L15,)</f>
        <v/>
      </c>
      <c r="O15" s="38">
        <f>IFERROR(M15/M140, 0)</f>
        <v/>
      </c>
      <c r="P15" s="39">
        <f>IFERROR(N15 / DetailedCapShares, 0)</f>
        <v/>
      </c>
    </row>
    <row r="16" ht="20" customHeight="1">
      <c r="A16" s="35" t="inlineStr">
        <is>
          <t>18930031265e0f2e42ddc38542a839f0</t>
        </is>
      </c>
      <c r="B16" s="35" t="inlineStr">
        <is>
          <t>Andreas Kiziris</t>
        </is>
      </c>
      <c r="C16" s="36" t="n">
        <v>0</v>
      </c>
      <c r="D16" s="36" t="n">
        <v>0</v>
      </c>
      <c r="E16" s="36" t="n">
        <v>0</v>
      </c>
      <c r="F16" s="36" t="n">
        <v>0</v>
      </c>
      <c r="G16" s="36" t="n">
        <v>0</v>
      </c>
      <c r="H16" s="36" t="n">
        <v>0</v>
      </c>
      <c r="I16" s="36" t="n">
        <v>0</v>
      </c>
      <c r="J16" s="36" t="n">
        <v>0</v>
      </c>
      <c r="K16" s="36" t="n">
        <v>8700</v>
      </c>
      <c r="L16" s="36" t="n">
        <v>0</v>
      </c>
      <c r="M16" s="37">
        <f>SUM(C16,E16,G16,I16,)</f>
        <v/>
      </c>
      <c r="N16" s="37">
        <f>SUM(D16,F16,H16,I16,J16,K16,L16,)</f>
        <v/>
      </c>
      <c r="O16" s="38">
        <f>IFERROR(M16/M140, 0)</f>
        <v/>
      </c>
      <c r="P16" s="39">
        <f>IFERROR(N16 / DetailedCapShares, 0)</f>
        <v/>
      </c>
    </row>
    <row r="17" ht="20" customHeight="1">
      <c r="A17" s="35" t="inlineStr">
        <is>
          <t>5811b40a39e75882de3f903e287ea2a8</t>
        </is>
      </c>
      <c r="B17" s="35" t="inlineStr">
        <is>
          <t>Andrew Bolter</t>
        </is>
      </c>
      <c r="C17" s="36" t="n">
        <v>0</v>
      </c>
      <c r="D17" s="36" t="n">
        <v>0</v>
      </c>
      <c r="E17" s="36" t="n">
        <v>0</v>
      </c>
      <c r="F17" s="36" t="n">
        <v>0</v>
      </c>
      <c r="G17" s="36" t="n">
        <v>0</v>
      </c>
      <c r="H17" s="36" t="n">
        <v>0</v>
      </c>
      <c r="I17" s="36" t="n">
        <v>0</v>
      </c>
      <c r="J17" s="36" t="n">
        <v>0</v>
      </c>
      <c r="K17" s="36" t="n">
        <v>315000</v>
      </c>
      <c r="L17" s="36" t="n">
        <v>0</v>
      </c>
      <c r="M17" s="37">
        <f>SUM(C17,E17,G17,I17,)</f>
        <v/>
      </c>
      <c r="N17" s="37">
        <f>SUM(D17,F17,H17,I17,J17,K17,L17,)</f>
        <v/>
      </c>
      <c r="O17" s="38">
        <f>IFERROR(M17/M140, 0)</f>
        <v/>
      </c>
      <c r="P17" s="39">
        <f>IFERROR(N17 / DetailedCapShares, 0)</f>
        <v/>
      </c>
    </row>
    <row r="18" ht="20" customHeight="1">
      <c r="A18" s="35" t="inlineStr">
        <is>
          <t>387ff602d9a29549cd879465c3dacd17</t>
        </is>
      </c>
      <c r="B18" s="35" t="inlineStr">
        <is>
          <t>Andrew Schoorlemmer</t>
        </is>
      </c>
      <c r="C18" s="36" t="n">
        <v>0</v>
      </c>
      <c r="D18" s="36" t="n">
        <v>0</v>
      </c>
      <c r="E18" s="36" t="n">
        <v>160616</v>
      </c>
      <c r="F18" s="36" t="n">
        <v>160616</v>
      </c>
      <c r="G18" s="36" t="n">
        <v>230421</v>
      </c>
      <c r="H18" s="36" t="n">
        <v>230421</v>
      </c>
      <c r="I18" s="36" t="n">
        <v>0</v>
      </c>
      <c r="J18" s="36" t="n">
        <v>0</v>
      </c>
      <c r="K18" s="36" t="n">
        <v>0</v>
      </c>
      <c r="L18" s="36" t="n">
        <v>0</v>
      </c>
      <c r="M18" s="37">
        <f>SUM(C18,E18,G18,I18,)</f>
        <v/>
      </c>
      <c r="N18" s="37">
        <f>SUM(D18,F18,H18,I18,J18,K18,L18,)</f>
        <v/>
      </c>
      <c r="O18" s="38">
        <f>IFERROR(M18/M140, 0)</f>
        <v/>
      </c>
      <c r="P18" s="39">
        <f>IFERROR(N18 / DetailedCapShares, 0)</f>
        <v/>
      </c>
    </row>
    <row r="19" ht="20" customHeight="1">
      <c r="A19" s="35" t="inlineStr">
        <is>
          <t>69ed732fbeedbd087aa45fd108c2864b</t>
        </is>
      </c>
      <c r="B19" s="35" t="inlineStr">
        <is>
          <t>Anil Mehta</t>
        </is>
      </c>
      <c r="C19" s="36" t="n">
        <v>0</v>
      </c>
      <c r="D19" s="36" t="n">
        <v>0</v>
      </c>
      <c r="E19" s="36" t="n">
        <v>29902</v>
      </c>
      <c r="F19" s="36" t="n">
        <v>29902</v>
      </c>
      <c r="G19" s="36" t="n">
        <v>153764</v>
      </c>
      <c r="H19" s="36" t="n">
        <v>153764</v>
      </c>
      <c r="I19" s="36" t="n">
        <v>124378</v>
      </c>
      <c r="J19" s="36" t="n">
        <v>0</v>
      </c>
      <c r="K19" s="36" t="n">
        <v>432092</v>
      </c>
      <c r="L19" s="36" t="n">
        <v>0</v>
      </c>
      <c r="M19" s="37">
        <f>SUM(C19,E19,G19,I19,)</f>
        <v/>
      </c>
      <c r="N19" s="37">
        <f>SUM(D19,F19,H19,I19,J19,K19,L19,)</f>
        <v/>
      </c>
      <c r="O19" s="38">
        <f>IFERROR(M19/M140, 0)</f>
        <v/>
      </c>
      <c r="P19" s="39">
        <f>IFERROR(N19 / DetailedCapShares, 0)</f>
        <v/>
      </c>
    </row>
    <row r="20" ht="20" customHeight="1">
      <c r="A20" s="35" t="inlineStr">
        <is>
          <t>1c5d7a39bbac200f0cbe2f25f9ffa750</t>
        </is>
      </c>
      <c r="B20" s="35" t="inlineStr">
        <is>
          <t>Anmol Budhraja</t>
        </is>
      </c>
      <c r="C20" s="36" t="n">
        <v>0</v>
      </c>
      <c r="D20" s="36" t="n">
        <v>0</v>
      </c>
      <c r="E20" s="36" t="n">
        <v>0</v>
      </c>
      <c r="F20" s="36" t="n">
        <v>0</v>
      </c>
      <c r="G20" s="36" t="n">
        <v>345414</v>
      </c>
      <c r="H20" s="36" t="n">
        <v>345414</v>
      </c>
      <c r="I20" s="36" t="n">
        <v>0</v>
      </c>
      <c r="J20" s="36" t="n">
        <v>0</v>
      </c>
      <c r="K20" s="36" t="n">
        <v>0</v>
      </c>
      <c r="L20" s="36" t="n">
        <v>0</v>
      </c>
      <c r="M20" s="37">
        <f>SUM(C20,E20,G20,I20,)</f>
        <v/>
      </c>
      <c r="N20" s="37">
        <f>SUM(D20,F20,H20,I20,J20,K20,L20,)</f>
        <v/>
      </c>
      <c r="O20" s="38">
        <f>IFERROR(M20/M140, 0)</f>
        <v/>
      </c>
      <c r="P20" s="39">
        <f>IFERROR(N20 / DetailedCapShares, 0)</f>
        <v/>
      </c>
    </row>
    <row r="21" ht="20" customHeight="1">
      <c r="A21" s="35" t="inlineStr">
        <is>
          <t>9e14128c2d9912a1740d9c39da77c570</t>
        </is>
      </c>
      <c r="B21" s="35" t="inlineStr">
        <is>
          <t>Antoine Serge Joseph Combes</t>
        </is>
      </c>
      <c r="C21" s="36" t="n">
        <v>0</v>
      </c>
      <c r="D21" s="36" t="n">
        <v>0</v>
      </c>
      <c r="E21" s="36" t="n">
        <v>0</v>
      </c>
      <c r="F21" s="36" t="n">
        <v>0</v>
      </c>
      <c r="G21" s="36" t="n">
        <v>0</v>
      </c>
      <c r="H21" s="36" t="n">
        <v>0</v>
      </c>
      <c r="I21" s="36" t="n">
        <v>0</v>
      </c>
      <c r="J21" s="36" t="n">
        <v>0</v>
      </c>
      <c r="K21" s="36" t="n">
        <v>9400</v>
      </c>
      <c r="L21" s="36" t="n">
        <v>0</v>
      </c>
      <c r="M21" s="37">
        <f>SUM(C21,E21,G21,I21,)</f>
        <v/>
      </c>
      <c r="N21" s="37">
        <f>SUM(D21,F21,H21,I21,J21,K21,L21,)</f>
        <v/>
      </c>
      <c r="O21" s="38">
        <f>IFERROR(M21/M140, 0)</f>
        <v/>
      </c>
      <c r="P21" s="39">
        <f>IFERROR(N21 / DetailedCapShares, 0)</f>
        <v/>
      </c>
    </row>
    <row r="22" ht="20" customHeight="1">
      <c r="A22" s="35" t="inlineStr">
        <is>
          <t>7104cfc35ef54e3a84d0a1faf918ba81</t>
        </is>
      </c>
      <c r="B22" s="35" t="inlineStr">
        <is>
          <t>Anush Selvamm</t>
        </is>
      </c>
      <c r="C22" s="36" t="n">
        <v>0</v>
      </c>
      <c r="D22" s="36" t="n">
        <v>0</v>
      </c>
      <c r="E22" s="36" t="n">
        <v>0</v>
      </c>
      <c r="F22" s="36" t="n">
        <v>0</v>
      </c>
      <c r="G22" s="36" t="n">
        <v>0</v>
      </c>
      <c r="H22" s="36" t="n">
        <v>0</v>
      </c>
      <c r="I22" s="36" t="n">
        <v>0</v>
      </c>
      <c r="J22" s="36" t="n">
        <v>0</v>
      </c>
      <c r="K22" s="36" t="n">
        <v>10850</v>
      </c>
      <c r="L22" s="36" t="n">
        <v>0</v>
      </c>
      <c r="M22" s="37">
        <f>SUM(C22,E22,G22,I22,)</f>
        <v/>
      </c>
      <c r="N22" s="37">
        <f>SUM(D22,F22,H22,I22,J22,K22,L22,)</f>
        <v/>
      </c>
      <c r="O22" s="38">
        <f>IFERROR(M22/M140, 0)</f>
        <v/>
      </c>
      <c r="P22" s="39">
        <f>IFERROR(N22 / DetailedCapShares, 0)</f>
        <v/>
      </c>
    </row>
    <row r="23" ht="20" customHeight="1">
      <c r="A23" s="35" t="inlineStr">
        <is>
          <t>230b043efd67177963f00717d1d0f09b</t>
        </is>
      </c>
      <c r="B23" s="35" t="inlineStr">
        <is>
          <t>Arcata Group Limited</t>
        </is>
      </c>
      <c r="C23" s="36" t="n">
        <v>0</v>
      </c>
      <c r="D23" s="36" t="n">
        <v>0</v>
      </c>
      <c r="E23" s="36" t="n">
        <v>2133885</v>
      </c>
      <c r="F23" s="36" t="n">
        <v>2133885</v>
      </c>
      <c r="G23" s="36" t="n">
        <v>0</v>
      </c>
      <c r="H23" s="36" t="n">
        <v>0</v>
      </c>
      <c r="I23" s="36" t="n">
        <v>0</v>
      </c>
      <c r="J23" s="36" t="n">
        <v>0</v>
      </c>
      <c r="K23" s="36" t="n">
        <v>0</v>
      </c>
      <c r="L23" s="36" t="n">
        <v>0</v>
      </c>
      <c r="M23" s="37">
        <f>SUM(C23,E23,G23,I23,)</f>
        <v/>
      </c>
      <c r="N23" s="37">
        <f>SUM(D23,F23,H23,I23,J23,K23,L23,)</f>
        <v/>
      </c>
      <c r="O23" s="38">
        <f>IFERROR(M23/M140, 0)</f>
        <v/>
      </c>
      <c r="P23" s="39">
        <f>IFERROR(N23 / DetailedCapShares, 0)</f>
        <v/>
      </c>
    </row>
    <row r="24" ht="20" customHeight="1">
      <c r="A24" s="35" t="inlineStr">
        <is>
          <t>b835b5693da85096f2857b687b3dc7e7</t>
        </is>
      </c>
      <c r="B24" s="35" t="inlineStr">
        <is>
          <t>Archer Investment Holdings LLC</t>
        </is>
      </c>
      <c r="C24" s="36" t="n">
        <v>0</v>
      </c>
      <c r="D24" s="36" t="n">
        <v>0</v>
      </c>
      <c r="E24" s="36" t="n">
        <v>278312</v>
      </c>
      <c r="F24" s="36" t="n">
        <v>278312</v>
      </c>
      <c r="G24" s="36" t="n">
        <v>0</v>
      </c>
      <c r="H24" s="36" t="n">
        <v>0</v>
      </c>
      <c r="I24" s="36" t="n">
        <v>0</v>
      </c>
      <c r="J24" s="36" t="n">
        <v>0</v>
      </c>
      <c r="K24" s="36" t="n">
        <v>0</v>
      </c>
      <c r="L24" s="36" t="n">
        <v>0</v>
      </c>
      <c r="M24" s="37">
        <f>SUM(C24,E24,G24,I24,)</f>
        <v/>
      </c>
      <c r="N24" s="37">
        <f>SUM(D24,F24,H24,I24,J24,K24,L24,)</f>
        <v/>
      </c>
      <c r="O24" s="38">
        <f>IFERROR(M24/M140, 0)</f>
        <v/>
      </c>
      <c r="P24" s="39">
        <f>IFERROR(N24 / DetailedCapShares, 0)</f>
        <v/>
      </c>
    </row>
    <row r="25" ht="20" customHeight="1">
      <c r="A25" s="35" t="inlineStr">
        <is>
          <t>8c72a58147bf907121b70a9d06df81ae</t>
        </is>
      </c>
      <c r="B25" s="35" t="inlineStr">
        <is>
          <t>Archer Investment Holdings Series A-05 LLC</t>
        </is>
      </c>
      <c r="C25" s="36" t="n">
        <v>0</v>
      </c>
      <c r="D25" s="36" t="n">
        <v>0</v>
      </c>
      <c r="E25" s="36" t="n">
        <v>299016</v>
      </c>
      <c r="F25" s="36" t="n">
        <v>299016</v>
      </c>
      <c r="G25" s="36" t="n">
        <v>0</v>
      </c>
      <c r="H25" s="36" t="n">
        <v>0</v>
      </c>
      <c r="I25" s="36" t="n">
        <v>0</v>
      </c>
      <c r="J25" s="36" t="n">
        <v>0</v>
      </c>
      <c r="K25" s="36" t="n">
        <v>0</v>
      </c>
      <c r="L25" s="36" t="n">
        <v>0</v>
      </c>
      <c r="M25" s="37">
        <f>SUM(C25,E25,G25,I25,)</f>
        <v/>
      </c>
      <c r="N25" s="37">
        <f>SUM(D25,F25,H25,I25,J25,K25,L25,)</f>
        <v/>
      </c>
      <c r="O25" s="38">
        <f>IFERROR(M25/M140, 0)</f>
        <v/>
      </c>
      <c r="P25" s="39">
        <f>IFERROR(N25 / DetailedCapShares, 0)</f>
        <v/>
      </c>
    </row>
    <row r="26" ht="20" customHeight="1">
      <c r="A26" s="35" t="inlineStr">
        <is>
          <t>8533c7849e9bd901fd337ba9968e380a</t>
        </is>
      </c>
      <c r="B26" s="35" t="inlineStr">
        <is>
          <t>Archer Investment Holdings Series A-06 LLC</t>
        </is>
      </c>
      <c r="C26" s="36" t="n">
        <v>0</v>
      </c>
      <c r="D26" s="36" t="n">
        <v>0</v>
      </c>
      <c r="E26" s="36" t="n">
        <v>627934</v>
      </c>
      <c r="F26" s="36" t="n">
        <v>627934</v>
      </c>
      <c r="G26" s="36" t="n">
        <v>0</v>
      </c>
      <c r="H26" s="36" t="n">
        <v>0</v>
      </c>
      <c r="I26" s="36" t="n">
        <v>0</v>
      </c>
      <c r="J26" s="36" t="n">
        <v>0</v>
      </c>
      <c r="K26" s="36" t="n">
        <v>0</v>
      </c>
      <c r="L26" s="36" t="n">
        <v>0</v>
      </c>
      <c r="M26" s="37">
        <f>SUM(C26,E26,G26,I26,)</f>
        <v/>
      </c>
      <c r="N26" s="37">
        <f>SUM(D26,F26,H26,I26,J26,K26,L26,)</f>
        <v/>
      </c>
      <c r="O26" s="38">
        <f>IFERROR(M26/M140, 0)</f>
        <v/>
      </c>
      <c r="P26" s="39">
        <f>IFERROR(N26 / DetailedCapShares, 0)</f>
        <v/>
      </c>
    </row>
    <row r="27" ht="20" customHeight="1">
      <c r="A27" s="35" t="inlineStr">
        <is>
          <t>9d0120e0d99a535267c935f3486e4778</t>
        </is>
      </c>
      <c r="B27" s="35" t="inlineStr">
        <is>
          <t>Archer Private Investments</t>
        </is>
      </c>
      <c r="C27" s="36" t="n">
        <v>0</v>
      </c>
      <c r="D27" s="36" t="n">
        <v>0</v>
      </c>
      <c r="E27" s="36" t="n">
        <v>250808</v>
      </c>
      <c r="F27" s="36" t="n">
        <v>250808</v>
      </c>
      <c r="G27" s="36" t="n">
        <v>240248</v>
      </c>
      <c r="H27" s="36" t="n">
        <v>240248</v>
      </c>
      <c r="I27" s="36" t="n">
        <v>0</v>
      </c>
      <c r="J27" s="36" t="n">
        <v>0</v>
      </c>
      <c r="K27" s="36" t="n">
        <v>0</v>
      </c>
      <c r="L27" s="36" t="n">
        <v>0</v>
      </c>
      <c r="M27" s="37">
        <f>SUM(C27,E27,G27,I27,)</f>
        <v/>
      </c>
      <c r="N27" s="37">
        <f>SUM(D27,F27,H27,I27,J27,K27,L27,)</f>
        <v/>
      </c>
      <c r="O27" s="38">
        <f>IFERROR(M27/M140, 0)</f>
        <v/>
      </c>
      <c r="P27" s="39">
        <f>IFERROR(N27 / DetailedCapShares, 0)</f>
        <v/>
      </c>
    </row>
    <row r="28" ht="20" customHeight="1">
      <c r="A28" s="35" t="inlineStr">
        <is>
          <t>bb4dda25bad06b9ff4e61b29488be6ba</t>
        </is>
      </c>
      <c r="B28" s="35" t="inlineStr">
        <is>
          <t>Archer Pure Harvest SPV LLC</t>
        </is>
      </c>
      <c r="C28" s="36" t="n">
        <v>0</v>
      </c>
      <c r="D28" s="36" t="n">
        <v>0</v>
      </c>
      <c r="E28" s="36" t="n">
        <v>0</v>
      </c>
      <c r="F28" s="36" t="n">
        <v>0</v>
      </c>
      <c r="G28" s="36" t="n">
        <v>777526</v>
      </c>
      <c r="H28" s="36" t="n">
        <v>777526</v>
      </c>
      <c r="I28" s="36" t="n">
        <v>0</v>
      </c>
      <c r="J28" s="36" t="n">
        <v>0</v>
      </c>
      <c r="K28" s="36" t="n">
        <v>0</v>
      </c>
      <c r="L28" s="36" t="n">
        <v>0</v>
      </c>
      <c r="M28" s="37">
        <f>SUM(C28,E28,G28,I28,)</f>
        <v/>
      </c>
      <c r="N28" s="37">
        <f>SUM(D28,F28,H28,I28,J28,K28,L28,)</f>
        <v/>
      </c>
      <c r="O28" s="38">
        <f>IFERROR(M28/M140, 0)</f>
        <v/>
      </c>
      <c r="P28" s="39">
        <f>IFERROR(N28 / DetailedCapShares, 0)</f>
        <v/>
      </c>
    </row>
    <row r="29" ht="20" customHeight="1">
      <c r="A29" s="35" t="inlineStr">
        <is>
          <t>5a2c5210829c33f0d7abd14d2091c8ad</t>
        </is>
      </c>
      <c r="B29" s="35" t="inlineStr">
        <is>
          <t>Arnab Kumar Chatterjee</t>
        </is>
      </c>
      <c r="C29" s="36" t="n">
        <v>0</v>
      </c>
      <c r="D29" s="36" t="n">
        <v>0</v>
      </c>
      <c r="E29" s="36" t="n">
        <v>0</v>
      </c>
      <c r="F29" s="36" t="n">
        <v>0</v>
      </c>
      <c r="G29" s="36" t="n">
        <v>229480</v>
      </c>
      <c r="H29" s="36" t="n">
        <v>229480</v>
      </c>
      <c r="I29" s="36" t="n">
        <v>0</v>
      </c>
      <c r="J29" s="36" t="n">
        <v>0</v>
      </c>
      <c r="K29" s="36" t="n">
        <v>0</v>
      </c>
      <c r="L29" s="36" t="n">
        <v>0</v>
      </c>
      <c r="M29" s="37">
        <f>SUM(C29,E29,G29,I29,)</f>
        <v/>
      </c>
      <c r="N29" s="37">
        <f>SUM(D29,F29,H29,I29,J29,K29,L29,)</f>
        <v/>
      </c>
      <c r="O29" s="38">
        <f>IFERROR(M29/M140, 0)</f>
        <v/>
      </c>
      <c r="P29" s="39">
        <f>IFERROR(N29 / DetailedCapShares, 0)</f>
        <v/>
      </c>
    </row>
    <row r="30" ht="20" customHeight="1">
      <c r="A30" s="35" t="inlineStr">
        <is>
          <t>6a072dce0595e289b18a062ed9a0f3ae</t>
        </is>
      </c>
      <c r="B30" s="35" t="inlineStr">
        <is>
          <t>Atten Limited</t>
        </is>
      </c>
      <c r="C30" s="36" t="n">
        <v>0</v>
      </c>
      <c r="D30" s="36" t="n">
        <v>0</v>
      </c>
      <c r="E30" s="36" t="n">
        <v>0</v>
      </c>
      <c r="F30" s="36" t="n">
        <v>0</v>
      </c>
      <c r="G30" s="36" t="n">
        <v>0</v>
      </c>
      <c r="H30" s="36" t="n">
        <v>0</v>
      </c>
      <c r="I30" s="36" t="n">
        <v>0</v>
      </c>
      <c r="J30" s="36" t="n">
        <v>0</v>
      </c>
      <c r="K30" s="36" t="n">
        <v>0</v>
      </c>
      <c r="L30" s="36" t="n">
        <v>66195</v>
      </c>
      <c r="M30" s="37">
        <f>SUM(C30,E30,G30,I30,)</f>
        <v/>
      </c>
      <c r="N30" s="37">
        <f>SUM(D30,F30,H30,I30,J30,K30,L30,)</f>
        <v/>
      </c>
      <c r="O30" s="38">
        <f>IFERROR(M30/M140, 0)</f>
        <v/>
      </c>
      <c r="P30" s="39">
        <f>IFERROR(N30 / DetailedCapShares, 0)</f>
        <v/>
      </c>
    </row>
    <row r="31" ht="20" customHeight="1">
      <c r="A31" s="35" t="inlineStr">
        <is>
          <t>450a52655574144b09fc6ab20e012ff6</t>
        </is>
      </c>
      <c r="B31" s="35" t="inlineStr">
        <is>
          <t>B.A.L. BINDER AGENCY LIMITED</t>
        </is>
      </c>
      <c r="C31" s="36" t="n">
        <v>0</v>
      </c>
      <c r="D31" s="36" t="n">
        <v>0</v>
      </c>
      <c r="E31" s="36" t="n">
        <v>1422590</v>
      </c>
      <c r="F31" s="36" t="n">
        <v>1422590</v>
      </c>
      <c r="G31" s="36" t="n">
        <v>0</v>
      </c>
      <c r="H31" s="36" t="n">
        <v>0</v>
      </c>
      <c r="I31" s="36" t="n">
        <v>0</v>
      </c>
      <c r="J31" s="36" t="n">
        <v>0</v>
      </c>
      <c r="K31" s="36" t="n">
        <v>0</v>
      </c>
      <c r="L31" s="36" t="n">
        <v>0</v>
      </c>
      <c r="M31" s="37">
        <f>SUM(C31,E31,G31,I31,)</f>
        <v/>
      </c>
      <c r="N31" s="37">
        <f>SUM(D31,F31,H31,I31,J31,K31,L31,)</f>
        <v/>
      </c>
      <c r="O31" s="38">
        <f>IFERROR(M31/M140, 0)</f>
        <v/>
      </c>
      <c r="P31" s="39">
        <f>IFERROR(N31 / DetailedCapShares, 0)</f>
        <v/>
      </c>
    </row>
    <row r="32" ht="20" customHeight="1">
      <c r="A32" s="35" t="inlineStr">
        <is>
          <t>2ef2792194cd1fdaa8590ee85624e4b4</t>
        </is>
      </c>
      <c r="B32" s="35" t="inlineStr">
        <is>
          <t>Bia Din</t>
        </is>
      </c>
      <c r="C32" s="36" t="n">
        <v>0</v>
      </c>
      <c r="D32" s="36" t="n">
        <v>0</v>
      </c>
      <c r="E32" s="36" t="n">
        <v>0</v>
      </c>
      <c r="F32" s="36" t="n">
        <v>0</v>
      </c>
      <c r="G32" s="36" t="n">
        <v>0</v>
      </c>
      <c r="H32" s="36" t="n">
        <v>0</v>
      </c>
      <c r="I32" s="36" t="n">
        <v>0</v>
      </c>
      <c r="J32" s="36" t="n">
        <v>0</v>
      </c>
      <c r="K32" s="36" t="n">
        <v>8200</v>
      </c>
      <c r="L32" s="36" t="n">
        <v>0</v>
      </c>
      <c r="M32" s="37">
        <f>SUM(C32,E32,G32,I32,)</f>
        <v/>
      </c>
      <c r="N32" s="37">
        <f>SUM(D32,F32,H32,I32,J32,K32,L32,)</f>
        <v/>
      </c>
      <c r="O32" s="38">
        <f>IFERROR(M32/M140, 0)</f>
        <v/>
      </c>
      <c r="P32" s="39">
        <f>IFERROR(N32 / DetailedCapShares, 0)</f>
        <v/>
      </c>
    </row>
    <row r="33" ht="20" customHeight="1">
      <c r="A33" s="35" t="inlineStr">
        <is>
          <t>c5ec523b57e1fb091a45a471ac7f1d14</t>
        </is>
      </c>
      <c r="B33" s="35" t="inlineStr">
        <is>
          <t>Brendan Scott</t>
        </is>
      </c>
      <c r="C33" s="36" t="n">
        <v>0</v>
      </c>
      <c r="D33" s="36" t="n">
        <v>0</v>
      </c>
      <c r="E33" s="36" t="n">
        <v>0</v>
      </c>
      <c r="F33" s="36" t="n">
        <v>0</v>
      </c>
      <c r="G33" s="36" t="n">
        <v>0</v>
      </c>
      <c r="H33" s="36" t="n">
        <v>0</v>
      </c>
      <c r="I33" s="36" t="n">
        <v>0</v>
      </c>
      <c r="J33" s="36" t="n">
        <v>0</v>
      </c>
      <c r="K33" s="36" t="n">
        <v>14400</v>
      </c>
      <c r="L33" s="36" t="n">
        <v>0</v>
      </c>
      <c r="M33" s="37">
        <f>SUM(C33,E33,G33,I33,)</f>
        <v/>
      </c>
      <c r="N33" s="37">
        <f>SUM(D33,F33,H33,I33,J33,K33,L33,)</f>
        <v/>
      </c>
      <c r="O33" s="38">
        <f>IFERROR(M33/M140, 0)</f>
        <v/>
      </c>
      <c r="P33" s="39">
        <f>IFERROR(N33 / DetailedCapShares, 0)</f>
        <v/>
      </c>
    </row>
    <row r="34" ht="20" customHeight="1">
      <c r="A34" s="35" t="inlineStr">
        <is>
          <t>6a786819ea82ad6ff52bb482ec9266a3</t>
        </is>
      </c>
      <c r="B34" s="35" t="inlineStr">
        <is>
          <t>Christopher Gillitt</t>
        </is>
      </c>
      <c r="C34" s="36" t="n">
        <v>0</v>
      </c>
      <c r="D34" s="36" t="n">
        <v>0</v>
      </c>
      <c r="E34" s="36" t="n">
        <v>0</v>
      </c>
      <c r="F34" s="36" t="n">
        <v>0</v>
      </c>
      <c r="G34" s="36" t="n">
        <v>0</v>
      </c>
      <c r="H34" s="36" t="n">
        <v>0</v>
      </c>
      <c r="I34" s="36" t="n">
        <v>0</v>
      </c>
      <c r="J34" s="36" t="n">
        <v>16584</v>
      </c>
      <c r="K34" s="36" t="n">
        <v>0</v>
      </c>
      <c r="L34" s="36" t="n">
        <v>0</v>
      </c>
      <c r="M34" s="37">
        <f>SUM(C34,E34,G34,I34,)</f>
        <v/>
      </c>
      <c r="N34" s="37">
        <f>SUM(D34,F34,H34,I34,J34,K34,L34,)</f>
        <v/>
      </c>
      <c r="O34" s="38">
        <f>IFERROR(M34/M140, 0)</f>
        <v/>
      </c>
      <c r="P34" s="39">
        <f>IFERROR(N34 / DetailedCapShares, 0)</f>
        <v/>
      </c>
    </row>
    <row r="35" ht="20" customHeight="1">
      <c r="A35" s="35" t="inlineStr">
        <is>
          <t>15fa8190bd2d7f940990704acc93bb2c</t>
        </is>
      </c>
      <c r="B35" s="35" t="inlineStr">
        <is>
          <t>Corrinne Bruffell</t>
        </is>
      </c>
      <c r="C35" s="36" t="n">
        <v>0</v>
      </c>
      <c r="D35" s="36" t="n">
        <v>0</v>
      </c>
      <c r="E35" s="36" t="n">
        <v>0</v>
      </c>
      <c r="F35" s="36" t="n">
        <v>0</v>
      </c>
      <c r="G35" s="36" t="n">
        <v>0</v>
      </c>
      <c r="H35" s="36" t="n">
        <v>0</v>
      </c>
      <c r="I35" s="36" t="n">
        <v>0</v>
      </c>
      <c r="J35" s="36" t="n">
        <v>0</v>
      </c>
      <c r="K35" s="36" t="n">
        <v>8200</v>
      </c>
      <c r="L35" s="36" t="n">
        <v>0</v>
      </c>
      <c r="M35" s="37">
        <f>SUM(C35,E35,G35,I35,)</f>
        <v/>
      </c>
      <c r="N35" s="37">
        <f>SUM(D35,F35,H35,I35,J35,K35,L35,)</f>
        <v/>
      </c>
      <c r="O35" s="38">
        <f>IFERROR(M35/M140, 0)</f>
        <v/>
      </c>
      <c r="P35" s="39">
        <f>IFERROR(N35 / DetailedCapShares, 0)</f>
        <v/>
      </c>
    </row>
    <row r="36" ht="20" customHeight="1">
      <c r="A36" s="35" t="inlineStr">
        <is>
          <t>be77e73c8940b16747c63c08c4f3b4d9</t>
        </is>
      </c>
      <c r="B36" s="35" t="inlineStr">
        <is>
          <t>Daniel E. Williams</t>
        </is>
      </c>
      <c r="C36" s="36" t="n">
        <v>0</v>
      </c>
      <c r="D36" s="36" t="n">
        <v>0</v>
      </c>
      <c r="E36" s="36" t="n">
        <v>15074</v>
      </c>
      <c r="F36" s="36" t="n">
        <v>15074</v>
      </c>
      <c r="G36" s="36" t="n">
        <v>28789</v>
      </c>
      <c r="H36" s="36" t="n">
        <v>28789</v>
      </c>
      <c r="I36" s="36" t="n">
        <v>0</v>
      </c>
      <c r="J36" s="36" t="n">
        <v>0</v>
      </c>
      <c r="K36" s="36" t="n">
        <v>0</v>
      </c>
      <c r="L36" s="36" t="n">
        <v>0</v>
      </c>
      <c r="M36" s="37">
        <f>SUM(C36,E36,G36,I36,)</f>
        <v/>
      </c>
      <c r="N36" s="37">
        <f>SUM(D36,F36,H36,I36,J36,K36,L36,)</f>
        <v/>
      </c>
      <c r="O36" s="38">
        <f>IFERROR(M36/M140, 0)</f>
        <v/>
      </c>
      <c r="P36" s="39">
        <f>IFERROR(N36 / DetailedCapShares, 0)</f>
        <v/>
      </c>
    </row>
    <row r="37" ht="20" customHeight="1">
      <c r="A37" s="35" t="inlineStr">
        <is>
          <t>89f89e9898315426a80aea2412a1e97e</t>
        </is>
      </c>
      <c r="B37" s="35" t="inlineStr">
        <is>
          <t>Darius Daubaras</t>
        </is>
      </c>
      <c r="C37" s="36" t="n">
        <v>0</v>
      </c>
      <c r="D37" s="36" t="n">
        <v>0</v>
      </c>
      <c r="E37" s="36" t="n">
        <v>26059</v>
      </c>
      <c r="F37" s="36" t="n">
        <v>26059</v>
      </c>
      <c r="G37" s="36" t="n">
        <v>0</v>
      </c>
      <c r="H37" s="36" t="n">
        <v>0</v>
      </c>
      <c r="I37" s="36" t="n">
        <v>8423</v>
      </c>
      <c r="J37" s="36" t="n">
        <v>0</v>
      </c>
      <c r="K37" s="36" t="n">
        <v>0</v>
      </c>
      <c r="L37" s="36" t="n">
        <v>0</v>
      </c>
      <c r="M37" s="37">
        <f>SUM(C37,E37,G37,I37,)</f>
        <v/>
      </c>
      <c r="N37" s="37">
        <f>SUM(D37,F37,H37,I37,J37,K37,L37,)</f>
        <v/>
      </c>
      <c r="O37" s="38">
        <f>IFERROR(M37/M140, 0)</f>
        <v/>
      </c>
      <c r="P37" s="39">
        <f>IFERROR(N37 / DetailedCapShares, 0)</f>
        <v/>
      </c>
    </row>
    <row r="38" ht="20" customHeight="1">
      <c r="A38" s="35" t="inlineStr">
        <is>
          <t>72b82d319f9356b4590e7f68c159d491</t>
        </is>
      </c>
      <c r="B38" s="35" t="inlineStr">
        <is>
          <t>David V. Scott</t>
        </is>
      </c>
      <c r="C38" s="36" t="n">
        <v>0</v>
      </c>
      <c r="D38" s="36" t="n">
        <v>0</v>
      </c>
      <c r="E38" s="36" t="n">
        <v>0</v>
      </c>
      <c r="F38" s="36" t="n">
        <v>0</v>
      </c>
      <c r="G38" s="36" t="n">
        <v>0</v>
      </c>
      <c r="H38" s="36" t="n">
        <v>0</v>
      </c>
      <c r="I38" s="36" t="n">
        <v>0</v>
      </c>
      <c r="J38" s="36" t="n">
        <v>0</v>
      </c>
      <c r="K38" s="36" t="n">
        <v>95000</v>
      </c>
      <c r="L38" s="36" t="n">
        <v>0</v>
      </c>
      <c r="M38" s="37">
        <f>SUM(C38,E38,G38,I38,)</f>
        <v/>
      </c>
      <c r="N38" s="37">
        <f>SUM(D38,F38,H38,I38,J38,K38,L38,)</f>
        <v/>
      </c>
      <c r="O38" s="38">
        <f>IFERROR(M38/M140, 0)</f>
        <v/>
      </c>
      <c r="P38" s="39">
        <f>IFERROR(N38 / DetailedCapShares, 0)</f>
        <v/>
      </c>
    </row>
    <row r="39" ht="20" customHeight="1">
      <c r="A39" s="35" t="inlineStr">
        <is>
          <t>e249c1a052bf08688375fa6d66ceafa0</t>
        </is>
      </c>
      <c r="B39" s="35" t="inlineStr">
        <is>
          <t>David Y. P. Chen</t>
        </is>
      </c>
      <c r="C39" s="36" t="n">
        <v>0</v>
      </c>
      <c r="D39" s="36" t="n">
        <v>0</v>
      </c>
      <c r="E39" s="36" t="n">
        <v>59803</v>
      </c>
      <c r="F39" s="36" t="n">
        <v>59803</v>
      </c>
      <c r="G39" s="36" t="n">
        <v>0</v>
      </c>
      <c r="H39" s="36" t="n">
        <v>0</v>
      </c>
      <c r="I39" s="36" t="n">
        <v>0</v>
      </c>
      <c r="J39" s="36" t="n">
        <v>0</v>
      </c>
      <c r="K39" s="36" t="n">
        <v>0</v>
      </c>
      <c r="L39" s="36" t="n">
        <v>0</v>
      </c>
      <c r="M39" s="37">
        <f>SUM(C39,E39,G39,I39,)</f>
        <v/>
      </c>
      <c r="N39" s="37">
        <f>SUM(D39,F39,H39,I39,J39,K39,L39,)</f>
        <v/>
      </c>
      <c r="O39" s="38">
        <f>IFERROR(M39/M140, 0)</f>
        <v/>
      </c>
      <c r="P39" s="39">
        <f>IFERROR(N39 / DetailedCapShares, 0)</f>
        <v/>
      </c>
    </row>
    <row r="40" ht="20" customHeight="1">
      <c r="A40" s="35" t="inlineStr">
        <is>
          <t>163f8b830f962dc38f98f7224c1b40aa</t>
        </is>
      </c>
      <c r="B40" s="35" t="inlineStr">
        <is>
          <t>Deepak Sharma</t>
        </is>
      </c>
      <c r="C40" s="36" t="n">
        <v>0</v>
      </c>
      <c r="D40" s="36" t="n">
        <v>0</v>
      </c>
      <c r="E40" s="36" t="n">
        <v>0</v>
      </c>
      <c r="F40" s="36" t="n">
        <v>0</v>
      </c>
      <c r="G40" s="36" t="n">
        <v>115159</v>
      </c>
      <c r="H40" s="36" t="n">
        <v>115159</v>
      </c>
      <c r="I40" s="36" t="n">
        <v>0</v>
      </c>
      <c r="J40" s="36" t="n">
        <v>0</v>
      </c>
      <c r="K40" s="36" t="n">
        <v>0</v>
      </c>
      <c r="L40" s="36" t="n">
        <v>0</v>
      </c>
      <c r="M40" s="37">
        <f>SUM(C40,E40,G40,I40,)</f>
        <v/>
      </c>
      <c r="N40" s="37">
        <f>SUM(D40,F40,H40,I40,J40,K40,L40,)</f>
        <v/>
      </c>
      <c r="O40" s="38">
        <f>IFERROR(M40/M140, 0)</f>
        <v/>
      </c>
      <c r="P40" s="39">
        <f>IFERROR(N40 / DetailedCapShares, 0)</f>
        <v/>
      </c>
    </row>
    <row r="41" ht="20" customHeight="1">
      <c r="A41" s="35" t="inlineStr">
        <is>
          <t>b3c5455c381c081537b89f9a8a4740e0</t>
        </is>
      </c>
      <c r="B41" s="35" t="inlineStr">
        <is>
          <t>Edmund Wei Kiat Ang</t>
        </is>
      </c>
      <c r="C41" s="36" t="n">
        <v>0</v>
      </c>
      <c r="D41" s="36" t="n">
        <v>0</v>
      </c>
      <c r="E41" s="36" t="n">
        <v>0</v>
      </c>
      <c r="F41" s="36" t="n">
        <v>0</v>
      </c>
      <c r="G41" s="36" t="n">
        <v>69094</v>
      </c>
      <c r="H41" s="36" t="n">
        <v>69094</v>
      </c>
      <c r="I41" s="36" t="n">
        <v>0</v>
      </c>
      <c r="J41" s="36" t="n">
        <v>0</v>
      </c>
      <c r="K41" s="36" t="n">
        <v>0</v>
      </c>
      <c r="L41" s="36" t="n">
        <v>0</v>
      </c>
      <c r="M41" s="37">
        <f>SUM(C41,E41,G41,I41,)</f>
        <v/>
      </c>
      <c r="N41" s="37">
        <f>SUM(D41,F41,H41,I41,J41,K41,L41,)</f>
        <v/>
      </c>
      <c r="O41" s="38">
        <f>IFERROR(M41/M140, 0)</f>
        <v/>
      </c>
      <c r="P41" s="39">
        <f>IFERROR(N41 / DetailedCapShares, 0)</f>
        <v/>
      </c>
    </row>
    <row r="42" ht="20" customHeight="1">
      <c r="A42" s="35" t="inlineStr">
        <is>
          <t>11510f08d123cf34be5583669fa77fd0</t>
        </is>
      </c>
      <c r="B42" s="35" t="inlineStr">
        <is>
          <t>Egidijus Rimkus</t>
        </is>
      </c>
      <c r="C42" s="36" t="n">
        <v>0</v>
      </c>
      <c r="D42" s="36" t="n">
        <v>0</v>
      </c>
      <c r="E42" s="36" t="n">
        <v>0</v>
      </c>
      <c r="F42" s="36" t="n">
        <v>0</v>
      </c>
      <c r="G42" s="36" t="n">
        <v>0</v>
      </c>
      <c r="H42" s="36" t="n">
        <v>0</v>
      </c>
      <c r="I42" s="36" t="n">
        <v>76211</v>
      </c>
      <c r="J42" s="36" t="n">
        <v>0</v>
      </c>
      <c r="K42" s="36" t="n">
        <v>0</v>
      </c>
      <c r="L42" s="36" t="n">
        <v>0</v>
      </c>
      <c r="M42" s="37">
        <f>SUM(C42,E42,G42,I42,)</f>
        <v/>
      </c>
      <c r="N42" s="37">
        <f>SUM(D42,F42,H42,I42,J42,K42,L42,)</f>
        <v/>
      </c>
      <c r="O42" s="38">
        <f>IFERROR(M42/M140, 0)</f>
        <v/>
      </c>
      <c r="P42" s="39">
        <f>IFERROR(N42 / DetailedCapShares, 0)</f>
        <v/>
      </c>
    </row>
    <row r="43" ht="20" customHeight="1">
      <c r="A43" s="35" t="inlineStr">
        <is>
          <t>bd317351bfaf210cb19a7e76df7bc0c5</t>
        </is>
      </c>
      <c r="B43" s="35" t="inlineStr">
        <is>
          <t>Elsayed Farouk Abushark</t>
        </is>
      </c>
      <c r="C43" s="36" t="n">
        <v>0</v>
      </c>
      <c r="D43" s="36" t="n">
        <v>0</v>
      </c>
      <c r="E43" s="36" t="n">
        <v>0</v>
      </c>
      <c r="F43" s="36" t="n">
        <v>0</v>
      </c>
      <c r="G43" s="36" t="n">
        <v>0</v>
      </c>
      <c r="H43" s="36" t="n">
        <v>0</v>
      </c>
      <c r="I43" s="36" t="n">
        <v>0</v>
      </c>
      <c r="J43" s="36" t="n">
        <v>0</v>
      </c>
      <c r="K43" s="36" t="n">
        <v>50800</v>
      </c>
      <c r="L43" s="36" t="n">
        <v>0</v>
      </c>
      <c r="M43" s="37">
        <f>SUM(C43,E43,G43,I43,)</f>
        <v/>
      </c>
      <c r="N43" s="37">
        <f>SUM(D43,F43,H43,I43,J43,K43,L43,)</f>
        <v/>
      </c>
      <c r="O43" s="38">
        <f>IFERROR(M43/M140, 0)</f>
        <v/>
      </c>
      <c r="P43" s="39">
        <f>IFERROR(N43 / DetailedCapShares, 0)</f>
        <v/>
      </c>
    </row>
    <row r="44" ht="20" customHeight="1">
      <c r="A44" s="35" t="inlineStr">
        <is>
          <t>d89681bc893f685b58993d8e809e104b</t>
        </is>
      </c>
      <c r="B44" s="35" t="inlineStr">
        <is>
          <t>Emirates Global Sukuk Fund</t>
        </is>
      </c>
      <c r="C44" s="36" t="n">
        <v>0</v>
      </c>
      <c r="D44" s="36" t="n">
        <v>0</v>
      </c>
      <c r="E44" s="36" t="n">
        <v>0</v>
      </c>
      <c r="F44" s="36" t="n">
        <v>0</v>
      </c>
      <c r="G44" s="36" t="n">
        <v>0</v>
      </c>
      <c r="H44" s="36" t="n">
        <v>0</v>
      </c>
      <c r="I44" s="36" t="n">
        <v>0</v>
      </c>
      <c r="J44" s="36" t="n">
        <v>0</v>
      </c>
      <c r="K44" s="36" t="n">
        <v>0</v>
      </c>
      <c r="L44" s="36" t="n">
        <v>158868</v>
      </c>
      <c r="M44" s="37">
        <f>SUM(C44,E44,G44,I44,)</f>
        <v/>
      </c>
      <c r="N44" s="37">
        <f>SUM(D44,F44,H44,I44,J44,K44,L44,)</f>
        <v/>
      </c>
      <c r="O44" s="38">
        <f>IFERROR(M44/M140, 0)</f>
        <v/>
      </c>
      <c r="P44" s="39">
        <f>IFERROR(N44 / DetailedCapShares, 0)</f>
        <v/>
      </c>
    </row>
    <row r="45" ht="20" customHeight="1">
      <c r="A45" s="35" t="inlineStr">
        <is>
          <t>0de0ce27a3ff774e05d7f2af5d61c1c1</t>
        </is>
      </c>
      <c r="B45" s="35" t="inlineStr">
        <is>
          <t>Emirates Islamic Global Balanced Fund</t>
        </is>
      </c>
      <c r="C45" s="36" t="n">
        <v>0</v>
      </c>
      <c r="D45" s="36" t="n">
        <v>0</v>
      </c>
      <c r="E45" s="36" t="n">
        <v>0</v>
      </c>
      <c r="F45" s="36" t="n">
        <v>0</v>
      </c>
      <c r="G45" s="36" t="n">
        <v>0</v>
      </c>
      <c r="H45" s="36" t="n">
        <v>0</v>
      </c>
      <c r="I45" s="36" t="n">
        <v>0</v>
      </c>
      <c r="J45" s="36" t="n">
        <v>0</v>
      </c>
      <c r="K45" s="36" t="n">
        <v>0</v>
      </c>
      <c r="L45" s="36" t="n">
        <v>44130</v>
      </c>
      <c r="M45" s="37">
        <f>SUM(C45,E45,G45,I45,)</f>
        <v/>
      </c>
      <c r="N45" s="37">
        <f>SUM(D45,F45,H45,I45,J45,K45,L45,)</f>
        <v/>
      </c>
      <c r="O45" s="38">
        <f>IFERROR(M45/M140, 0)</f>
        <v/>
      </c>
      <c r="P45" s="39">
        <f>IFERROR(N45 / DetailedCapShares, 0)</f>
        <v/>
      </c>
    </row>
    <row r="46" ht="20" customHeight="1">
      <c r="A46" s="35" t="inlineStr">
        <is>
          <t>9739bb8634a117548539b8a532b2e56b</t>
        </is>
      </c>
      <c r="B46" s="35" t="inlineStr">
        <is>
          <t>Fahad Bin Khalid Al Saud</t>
        </is>
      </c>
      <c r="C46" s="36" t="n">
        <v>0</v>
      </c>
      <c r="D46" s="36" t="n">
        <v>0</v>
      </c>
      <c r="E46" s="36" t="n">
        <v>13551</v>
      </c>
      <c r="F46" s="36" t="n">
        <v>13551</v>
      </c>
      <c r="G46" s="36" t="n">
        <v>230314</v>
      </c>
      <c r="H46" s="36" t="n">
        <v>230314</v>
      </c>
      <c r="I46" s="36" t="n">
        <v>0</v>
      </c>
      <c r="J46" s="36" t="n">
        <v>0</v>
      </c>
      <c r="K46" s="36" t="n">
        <v>0</v>
      </c>
      <c r="L46" s="36" t="n">
        <v>0</v>
      </c>
      <c r="M46" s="37">
        <f>SUM(C46,E46,G46,I46,)</f>
        <v/>
      </c>
      <c r="N46" s="37">
        <f>SUM(D46,F46,H46,I46,J46,K46,L46,)</f>
        <v/>
      </c>
      <c r="O46" s="38">
        <f>IFERROR(M46/M140, 0)</f>
        <v/>
      </c>
      <c r="P46" s="39">
        <f>IFERROR(N46 / DetailedCapShares, 0)</f>
        <v/>
      </c>
    </row>
    <row r="47" ht="20" customHeight="1">
      <c r="A47" s="35" t="inlineStr">
        <is>
          <t>25f2e7b1ed406e79949fc4d09ee149ce</t>
        </is>
      </c>
      <c r="B47" s="35" t="inlineStr">
        <is>
          <t>Fatema Haveliwalla</t>
        </is>
      </c>
      <c r="C47" s="36" t="n">
        <v>0</v>
      </c>
      <c r="D47" s="36" t="n">
        <v>0</v>
      </c>
      <c r="E47" s="36" t="n">
        <v>0</v>
      </c>
      <c r="F47" s="36" t="n">
        <v>0</v>
      </c>
      <c r="G47" s="36" t="n">
        <v>0</v>
      </c>
      <c r="H47" s="36" t="n">
        <v>0</v>
      </c>
      <c r="I47" s="36" t="n">
        <v>0</v>
      </c>
      <c r="J47" s="36" t="n">
        <v>0</v>
      </c>
      <c r="K47" s="36" t="n">
        <v>212000</v>
      </c>
      <c r="L47" s="36" t="n">
        <v>0</v>
      </c>
      <c r="M47" s="37">
        <f>SUM(C47,E47,G47,I47,)</f>
        <v/>
      </c>
      <c r="N47" s="37">
        <f>SUM(D47,F47,H47,I47,J47,K47,L47,)</f>
        <v/>
      </c>
      <c r="O47" s="38">
        <f>IFERROR(M47/M140, 0)</f>
        <v/>
      </c>
      <c r="P47" s="39">
        <f>IFERROR(N47 / DetailedCapShares, 0)</f>
        <v/>
      </c>
    </row>
    <row r="48" ht="20" customHeight="1">
      <c r="A48" s="35" t="inlineStr">
        <is>
          <t>43ebd9410530747e4bf3c124ea1c99a2</t>
        </is>
      </c>
      <c r="B48" s="35" t="inlineStr">
        <is>
          <t>Florian Weidinger</t>
        </is>
      </c>
      <c r="C48" s="36" t="n">
        <v>0</v>
      </c>
      <c r="D48" s="36" t="n">
        <v>0</v>
      </c>
      <c r="E48" s="36" t="n">
        <v>0</v>
      </c>
      <c r="F48" s="36" t="n">
        <v>0</v>
      </c>
      <c r="G48" s="36" t="n">
        <v>115082</v>
      </c>
      <c r="H48" s="36" t="n">
        <v>115082</v>
      </c>
      <c r="I48" s="36" t="n">
        <v>0</v>
      </c>
      <c r="J48" s="36" t="n">
        <v>0</v>
      </c>
      <c r="K48" s="36" t="n">
        <v>0</v>
      </c>
      <c r="L48" s="36" t="n">
        <v>0</v>
      </c>
      <c r="M48" s="37">
        <f>SUM(C48,E48,G48,I48,)</f>
        <v/>
      </c>
      <c r="N48" s="37">
        <f>SUM(D48,F48,H48,I48,J48,K48,L48,)</f>
        <v/>
      </c>
      <c r="O48" s="38">
        <f>IFERROR(M48/M140, 0)</f>
        <v/>
      </c>
      <c r="P48" s="39">
        <f>IFERROR(N48 / DetailedCapShares, 0)</f>
        <v/>
      </c>
    </row>
    <row r="49" ht="20" customHeight="1">
      <c r="A49" s="35" t="inlineStr">
        <is>
          <t>4473afc7d0dd37700638d30f09ba5a72</t>
        </is>
      </c>
      <c r="B49" s="35" t="inlineStr">
        <is>
          <t>Franck Boissiont</t>
        </is>
      </c>
      <c r="C49" s="36" t="n">
        <v>0</v>
      </c>
      <c r="D49" s="36" t="n">
        <v>0</v>
      </c>
      <c r="E49" s="36" t="n">
        <v>0</v>
      </c>
      <c r="F49" s="36" t="n">
        <v>0</v>
      </c>
      <c r="G49" s="36" t="n">
        <v>0</v>
      </c>
      <c r="H49" s="36" t="n">
        <v>0</v>
      </c>
      <c r="I49" s="36" t="n">
        <v>0</v>
      </c>
      <c r="J49" s="36" t="n">
        <v>0</v>
      </c>
      <c r="K49" s="36" t="n">
        <v>33167</v>
      </c>
      <c r="L49" s="36" t="n">
        <v>0</v>
      </c>
      <c r="M49" s="37">
        <f>SUM(C49,E49,G49,I49,)</f>
        <v/>
      </c>
      <c r="N49" s="37">
        <f>SUM(D49,F49,H49,I49,J49,K49,L49,)</f>
        <v/>
      </c>
      <c r="O49" s="38">
        <f>IFERROR(M49/M140, 0)</f>
        <v/>
      </c>
      <c r="P49" s="39">
        <f>IFERROR(N49 / DetailedCapShares, 0)</f>
        <v/>
      </c>
    </row>
    <row r="50" ht="20" customHeight="1">
      <c r="A50" s="35" t="inlineStr">
        <is>
          <t>50235f30439c0a416da95653f6703c93</t>
        </is>
      </c>
      <c r="B50" s="35" t="inlineStr">
        <is>
          <t>Franklin Templeton Investments (ME) Limited/ 25246 – Project Summits</t>
        </is>
      </c>
      <c r="C50" s="36" t="n">
        <v>0</v>
      </c>
      <c r="D50" s="36" t="n">
        <v>0</v>
      </c>
      <c r="E50" s="36" t="n">
        <v>0</v>
      </c>
      <c r="F50" s="36" t="n">
        <v>0</v>
      </c>
      <c r="G50" s="36" t="n">
        <v>0</v>
      </c>
      <c r="H50" s="36" t="n">
        <v>0</v>
      </c>
      <c r="I50" s="36" t="n">
        <v>0</v>
      </c>
      <c r="J50" s="36" t="n">
        <v>0</v>
      </c>
      <c r="K50" s="36" t="n">
        <v>0</v>
      </c>
      <c r="L50" s="36" t="n">
        <v>139892</v>
      </c>
      <c r="M50" s="37">
        <f>SUM(C50,E50,G50,I50,)</f>
        <v/>
      </c>
      <c r="N50" s="37">
        <f>SUM(D50,F50,H50,I50,J50,K50,L50,)</f>
        <v/>
      </c>
      <c r="O50" s="38">
        <f>IFERROR(M50/M140, 0)</f>
        <v/>
      </c>
      <c r="P50" s="39">
        <f>IFERROR(N50 / DetailedCapShares, 0)</f>
        <v/>
      </c>
    </row>
    <row r="51" ht="20" customHeight="1">
      <c r="A51" s="35" t="inlineStr">
        <is>
          <t>802b197bcb0de8c56a6836a05b952b7b</t>
        </is>
      </c>
      <c r="B51" s="35" t="inlineStr">
        <is>
          <t>Franklin Templeton Investments (ME) Limited/ FT18374 B – Global Sukuk</t>
        </is>
      </c>
      <c r="C51" s="36" t="n">
        <v>0</v>
      </c>
      <c r="D51" s="36" t="n">
        <v>0</v>
      </c>
      <c r="E51" s="36" t="n">
        <v>0</v>
      </c>
      <c r="F51" s="36" t="n">
        <v>0</v>
      </c>
      <c r="G51" s="36" t="n">
        <v>0</v>
      </c>
      <c r="H51" s="36" t="n">
        <v>0</v>
      </c>
      <c r="I51" s="36" t="n">
        <v>0</v>
      </c>
      <c r="J51" s="36" t="n">
        <v>0</v>
      </c>
      <c r="K51" s="36" t="n">
        <v>0</v>
      </c>
      <c r="L51" s="36" t="n">
        <v>82523</v>
      </c>
      <c r="M51" s="37">
        <f>SUM(C51,E51,G51,I51,)</f>
        <v/>
      </c>
      <c r="N51" s="37">
        <f>SUM(D51,F51,H51,I51,J51,K51,L51,)</f>
        <v/>
      </c>
      <c r="O51" s="38">
        <f>IFERROR(M51/M140, 0)</f>
        <v/>
      </c>
      <c r="P51" s="39">
        <f>IFERROR(N51 / DetailedCapShares, 0)</f>
        <v/>
      </c>
    </row>
    <row r="52" ht="20" customHeight="1">
      <c r="A52" s="35" t="inlineStr">
        <is>
          <t>bbe300fd5e2a9d5f4cec8658b59bfc51</t>
        </is>
      </c>
      <c r="B52" s="35" t="inlineStr">
        <is>
          <t>Franklin Templeton Investments (ME) Limited/ FT26970 B – GCC Bond</t>
        </is>
      </c>
      <c r="C52" s="36" t="n">
        <v>0</v>
      </c>
      <c r="D52" s="36" t="n">
        <v>0</v>
      </c>
      <c r="E52" s="36" t="n">
        <v>0</v>
      </c>
      <c r="F52" s="36" t="n">
        <v>0</v>
      </c>
      <c r="G52" s="36" t="n">
        <v>0</v>
      </c>
      <c r="H52" s="36" t="n">
        <v>0</v>
      </c>
      <c r="I52" s="36" t="n">
        <v>0</v>
      </c>
      <c r="J52" s="36" t="n">
        <v>0</v>
      </c>
      <c r="K52" s="36" t="n">
        <v>0</v>
      </c>
      <c r="L52" s="36" t="n">
        <v>408643</v>
      </c>
      <c r="M52" s="37">
        <f>SUM(C52,E52,G52,I52,)</f>
        <v/>
      </c>
      <c r="N52" s="37">
        <f>SUM(D52,F52,H52,I52,J52,K52,L52,)</f>
        <v/>
      </c>
      <c r="O52" s="38">
        <f>IFERROR(M52/M140, 0)</f>
        <v/>
      </c>
      <c r="P52" s="39">
        <f>IFERROR(N52 / DetailedCapShares, 0)</f>
        <v/>
      </c>
    </row>
    <row r="53" ht="20" customHeight="1">
      <c r="A53" s="35" t="inlineStr">
        <is>
          <t>bb6c0f54af0effcbdef944cd15a0d468</t>
        </is>
      </c>
      <c r="B53" s="35" t="inlineStr">
        <is>
          <t>Franklin Templeton Investments (ME) Limited/ FT28448 IB – Franklin Global Sukuk</t>
        </is>
      </c>
      <c r="C53" s="36" t="n">
        <v>0</v>
      </c>
      <c r="D53" s="36" t="n">
        <v>0</v>
      </c>
      <c r="E53" s="36" t="n">
        <v>0</v>
      </c>
      <c r="F53" s="36" t="n">
        <v>0</v>
      </c>
      <c r="G53" s="36" t="n">
        <v>0</v>
      </c>
      <c r="H53" s="36" t="n">
        <v>0</v>
      </c>
      <c r="I53" s="36" t="n">
        <v>0</v>
      </c>
      <c r="J53" s="36" t="n">
        <v>0</v>
      </c>
      <c r="K53" s="36" t="n">
        <v>0</v>
      </c>
      <c r="L53" s="36" t="n">
        <v>107677</v>
      </c>
      <c r="M53" s="37">
        <f>SUM(C53,E53,G53,I53,)</f>
        <v/>
      </c>
      <c r="N53" s="37">
        <f>SUM(D53,F53,H53,I53,J53,K53,L53,)</f>
        <v/>
      </c>
      <c r="O53" s="38">
        <f>IFERROR(M53/M140, 0)</f>
        <v/>
      </c>
      <c r="P53" s="39">
        <f>IFERROR(N53 / DetailedCapShares, 0)</f>
        <v/>
      </c>
    </row>
    <row r="54" ht="20" customHeight="1">
      <c r="A54" s="35" t="inlineStr">
        <is>
          <t>a8b27d19f9cb79880615d7474df563d5</t>
        </is>
      </c>
      <c r="B54" s="35" t="inlineStr">
        <is>
          <t>Franklin Templeton Investments (ME) Limited/ FTIF – Franklin Gulf Wealth Bond</t>
        </is>
      </c>
      <c r="C54" s="36" t="n">
        <v>0</v>
      </c>
      <c r="D54" s="36" t="n">
        <v>0</v>
      </c>
      <c r="E54" s="36" t="n">
        <v>0</v>
      </c>
      <c r="F54" s="36" t="n">
        <v>0</v>
      </c>
      <c r="G54" s="36" t="n">
        <v>0</v>
      </c>
      <c r="H54" s="36" t="n">
        <v>0</v>
      </c>
      <c r="I54" s="36" t="n">
        <v>0</v>
      </c>
      <c r="J54" s="36" t="n">
        <v>0</v>
      </c>
      <c r="K54" s="36" t="n">
        <v>0</v>
      </c>
      <c r="L54" s="36" t="n">
        <v>441300</v>
      </c>
      <c r="M54" s="37">
        <f>SUM(C54,E54,G54,I54,)</f>
        <v/>
      </c>
      <c r="N54" s="37">
        <f>SUM(D54,F54,H54,I54,J54,K54,L54,)</f>
        <v/>
      </c>
      <c r="O54" s="38">
        <f>IFERROR(M54/M140, 0)</f>
        <v/>
      </c>
      <c r="P54" s="39">
        <f>IFERROR(N54 / DetailedCapShares, 0)</f>
        <v/>
      </c>
    </row>
    <row r="55" ht="20" customHeight="1">
      <c r="A55" s="35" t="inlineStr">
        <is>
          <t>7015cf0180bb48ab8384dcc316fa5106</t>
        </is>
      </c>
      <c r="B55" s="35" t="inlineStr">
        <is>
          <t>Franklin Templeton Investments (ME) Limited/ FTSF – Franklin Global Sukuk Fund</t>
        </is>
      </c>
      <c r="C55" s="36" t="n">
        <v>0</v>
      </c>
      <c r="D55" s="36" t="n">
        <v>0</v>
      </c>
      <c r="E55" s="36" t="n">
        <v>0</v>
      </c>
      <c r="F55" s="36" t="n">
        <v>0</v>
      </c>
      <c r="G55" s="36" t="n">
        <v>0</v>
      </c>
      <c r="H55" s="36" t="n">
        <v>0</v>
      </c>
      <c r="I55" s="36" t="n">
        <v>0</v>
      </c>
      <c r="J55" s="36" t="n">
        <v>0</v>
      </c>
      <c r="K55" s="36" t="n">
        <v>0</v>
      </c>
      <c r="L55" s="36" t="n">
        <v>441300</v>
      </c>
      <c r="M55" s="37">
        <f>SUM(C55,E55,G55,I55,)</f>
        <v/>
      </c>
      <c r="N55" s="37">
        <f>SUM(D55,F55,H55,I55,J55,K55,L55,)</f>
        <v/>
      </c>
      <c r="O55" s="38">
        <f>IFERROR(M55/M140, 0)</f>
        <v/>
      </c>
      <c r="P55" s="39">
        <f>IFERROR(N55 / DetailedCapShares, 0)</f>
        <v/>
      </c>
    </row>
    <row r="56" ht="20" customHeight="1">
      <c r="A56" s="35" t="inlineStr">
        <is>
          <t>40a3cd3ff09801605d7c6ad75f79a3d2</t>
        </is>
      </c>
      <c r="B56" s="35" t="inlineStr">
        <is>
          <t>Franklin Templeton Investments (ME) Limited/ MGCC FTSF 12894</t>
        </is>
      </c>
      <c r="C56" s="36" t="n">
        <v>0</v>
      </c>
      <c r="D56" s="36" t="n">
        <v>0</v>
      </c>
      <c r="E56" s="36" t="n">
        <v>0</v>
      </c>
      <c r="F56" s="36" t="n">
        <v>0</v>
      </c>
      <c r="G56" s="36" t="n">
        <v>0</v>
      </c>
      <c r="H56" s="36" t="n">
        <v>0</v>
      </c>
      <c r="I56" s="36" t="n">
        <v>0</v>
      </c>
      <c r="J56" s="36" t="n">
        <v>0</v>
      </c>
      <c r="K56" s="36" t="n">
        <v>0</v>
      </c>
      <c r="L56" s="36" t="n">
        <v>116503</v>
      </c>
      <c r="M56" s="37">
        <f>SUM(C56,E56,G56,I56,)</f>
        <v/>
      </c>
      <c r="N56" s="37">
        <f>SUM(D56,F56,H56,I56,J56,K56,L56,)</f>
        <v/>
      </c>
      <c r="O56" s="38">
        <f>IFERROR(M56/M140, 0)</f>
        <v/>
      </c>
      <c r="P56" s="39">
        <f>IFERROR(N56 / DetailedCapShares, 0)</f>
        <v/>
      </c>
    </row>
    <row r="57" ht="20" customHeight="1">
      <c r="A57" s="35" t="inlineStr">
        <is>
          <t>244bc4a74d2b2d454605041a669c0029</t>
        </is>
      </c>
      <c r="B57" s="35" t="inlineStr">
        <is>
          <t>Franklin Templeton Investments (ME) Limited/FT20787 B – Global Sukuk</t>
        </is>
      </c>
      <c r="C57" s="36" t="n">
        <v>0</v>
      </c>
      <c r="D57" s="36" t="n">
        <v>0</v>
      </c>
      <c r="E57" s="36" t="n">
        <v>0</v>
      </c>
      <c r="F57" s="36" t="n">
        <v>0</v>
      </c>
      <c r="G57" s="36" t="n">
        <v>0</v>
      </c>
      <c r="H57" s="36" t="n">
        <v>0</v>
      </c>
      <c r="I57" s="36" t="n">
        <v>0</v>
      </c>
      <c r="J57" s="36" t="n">
        <v>0</v>
      </c>
      <c r="K57" s="36" t="n">
        <v>0</v>
      </c>
      <c r="L57" s="36" t="n">
        <v>220650</v>
      </c>
      <c r="M57" s="37">
        <f>SUM(C57,E57,G57,I57,)</f>
        <v/>
      </c>
      <c r="N57" s="37">
        <f>SUM(D57,F57,H57,I57,J57,K57,L57,)</f>
        <v/>
      </c>
      <c r="O57" s="38">
        <f>IFERROR(M57/M140, 0)</f>
        <v/>
      </c>
      <c r="P57" s="39">
        <f>IFERROR(N57 / DetailedCapShares, 0)</f>
        <v/>
      </c>
    </row>
    <row r="58" ht="20" customHeight="1">
      <c r="A58" s="35" t="inlineStr">
        <is>
          <t>b7cb2e75c7403e654fb5236a0b2a7c74</t>
        </is>
      </c>
      <c r="B58" s="35" t="inlineStr">
        <is>
          <t>Franklin Templeton Investments (ME) Limited/FT27479 SA – Global Sukuk</t>
        </is>
      </c>
      <c r="C58" s="36" t="n">
        <v>0</v>
      </c>
      <c r="D58" s="36" t="n">
        <v>0</v>
      </c>
      <c r="E58" s="36" t="n">
        <v>0</v>
      </c>
      <c r="F58" s="36" t="n">
        <v>0</v>
      </c>
      <c r="G58" s="36" t="n">
        <v>0</v>
      </c>
      <c r="H58" s="36" t="n">
        <v>0</v>
      </c>
      <c r="I58" s="36" t="n">
        <v>0</v>
      </c>
      <c r="J58" s="36" t="n">
        <v>0</v>
      </c>
      <c r="K58" s="36" t="n">
        <v>0</v>
      </c>
      <c r="L58" s="36" t="n">
        <v>36186</v>
      </c>
      <c r="M58" s="37">
        <f>SUM(C58,E58,G58,I58,)</f>
        <v/>
      </c>
      <c r="N58" s="37">
        <f>SUM(D58,F58,H58,I58,J58,K58,L58,)</f>
        <v/>
      </c>
      <c r="O58" s="38">
        <f>IFERROR(M58/M140, 0)</f>
        <v/>
      </c>
      <c r="P58" s="39">
        <f>IFERROR(N58 / DetailedCapShares, 0)</f>
        <v/>
      </c>
    </row>
    <row r="59" ht="20" customHeight="1">
      <c r="A59" s="35" t="inlineStr">
        <is>
          <t>e3cb1858a6ec3bfdd78ab0a1bdbe1f8c</t>
        </is>
      </c>
      <c r="B59" s="35" t="inlineStr">
        <is>
          <t>Gareth Wilson</t>
        </is>
      </c>
      <c r="C59" s="36" t="n">
        <v>0</v>
      </c>
      <c r="D59" s="36" t="n">
        <v>0</v>
      </c>
      <c r="E59" s="36" t="n">
        <v>0</v>
      </c>
      <c r="F59" s="36" t="n">
        <v>0</v>
      </c>
      <c r="G59" s="36" t="n">
        <v>0</v>
      </c>
      <c r="H59" s="36" t="n">
        <v>0</v>
      </c>
      <c r="I59" s="36" t="n">
        <v>0</v>
      </c>
      <c r="J59" s="36" t="n">
        <v>0</v>
      </c>
      <c r="K59" s="36" t="n">
        <v>48950</v>
      </c>
      <c r="L59" s="36" t="n">
        <v>0</v>
      </c>
      <c r="M59" s="37">
        <f>SUM(C59,E59,G59,I59,)</f>
        <v/>
      </c>
      <c r="N59" s="37">
        <f>SUM(D59,F59,H59,I59,J59,K59,L59,)</f>
        <v/>
      </c>
      <c r="O59" s="38">
        <f>IFERROR(M59/M140, 0)</f>
        <v/>
      </c>
      <c r="P59" s="39">
        <f>IFERROR(N59 / DetailedCapShares, 0)</f>
        <v/>
      </c>
    </row>
    <row r="60" ht="20" customHeight="1">
      <c r="A60" s="35" t="inlineStr">
        <is>
          <t>6f8314578135f78a7c1ed1e5582b8668</t>
        </is>
      </c>
      <c r="B60" s="35" t="inlineStr">
        <is>
          <t>Gerardus Petrus Maria van der Drift</t>
        </is>
      </c>
      <c r="C60" s="36" t="n">
        <v>0</v>
      </c>
      <c r="D60" s="36" t="n">
        <v>0</v>
      </c>
      <c r="E60" s="36" t="n">
        <v>119606</v>
      </c>
      <c r="F60" s="36" t="n">
        <v>119606</v>
      </c>
      <c r="G60" s="36" t="n">
        <v>0</v>
      </c>
      <c r="H60" s="36" t="n">
        <v>0</v>
      </c>
      <c r="I60" s="36" t="n">
        <v>0</v>
      </c>
      <c r="J60" s="36" t="n">
        <v>0</v>
      </c>
      <c r="K60" s="36" t="n">
        <v>0</v>
      </c>
      <c r="L60" s="36" t="n">
        <v>0</v>
      </c>
      <c r="M60" s="37">
        <f>SUM(C60,E60,G60,I60,)</f>
        <v/>
      </c>
      <c r="N60" s="37">
        <f>SUM(D60,F60,H60,I60,J60,K60,L60,)</f>
        <v/>
      </c>
      <c r="O60" s="38">
        <f>IFERROR(M60/M140, 0)</f>
        <v/>
      </c>
      <c r="P60" s="39">
        <f>IFERROR(N60 / DetailedCapShares, 0)</f>
        <v/>
      </c>
    </row>
    <row r="61" ht="20" customHeight="1">
      <c r="A61" s="35" t="inlineStr">
        <is>
          <t>7d4038b5f87c94ffe6fbec7a1618bdfa</t>
        </is>
      </c>
      <c r="B61" s="35" t="inlineStr">
        <is>
          <t>Ghazi Al Hajeri</t>
        </is>
      </c>
      <c r="C61" s="36" t="n">
        <v>0</v>
      </c>
      <c r="D61" s="36" t="n">
        <v>0</v>
      </c>
      <c r="E61" s="36" t="n">
        <v>0</v>
      </c>
      <c r="F61" s="36" t="n">
        <v>0</v>
      </c>
      <c r="G61" s="36" t="n">
        <v>0</v>
      </c>
      <c r="H61" s="36" t="n">
        <v>0</v>
      </c>
      <c r="I61" s="36" t="n">
        <v>0</v>
      </c>
      <c r="J61" s="36" t="n">
        <v>0</v>
      </c>
      <c r="K61" s="36" t="n">
        <v>100000</v>
      </c>
      <c r="L61" s="36" t="n">
        <v>0</v>
      </c>
      <c r="M61" s="37">
        <f>SUM(C61,E61,G61,I61,)</f>
        <v/>
      </c>
      <c r="N61" s="37">
        <f>SUM(D61,F61,H61,I61,J61,K61,L61,)</f>
        <v/>
      </c>
      <c r="O61" s="38">
        <f>IFERROR(M61/M140, 0)</f>
        <v/>
      </c>
      <c r="P61" s="39">
        <f>IFERROR(N61 / DetailedCapShares, 0)</f>
        <v/>
      </c>
    </row>
    <row r="62" ht="20" customHeight="1">
      <c r="A62" s="35" t="inlineStr">
        <is>
          <t>03dadef1333eef3f6616ea61715e7aca</t>
        </is>
      </c>
      <c r="B62" s="35" t="inlineStr">
        <is>
          <t>Gitanjali Kaistha</t>
        </is>
      </c>
      <c r="C62" s="36" t="n">
        <v>0</v>
      </c>
      <c r="D62" s="36" t="n">
        <v>0</v>
      </c>
      <c r="E62" s="36" t="n">
        <v>0</v>
      </c>
      <c r="F62" s="36" t="n">
        <v>0</v>
      </c>
      <c r="G62" s="36" t="n">
        <v>0</v>
      </c>
      <c r="H62" s="36" t="n">
        <v>0</v>
      </c>
      <c r="I62" s="36" t="n">
        <v>0</v>
      </c>
      <c r="J62" s="36" t="n">
        <v>0</v>
      </c>
      <c r="K62" s="36" t="n">
        <v>10000</v>
      </c>
      <c r="L62" s="36" t="n">
        <v>0</v>
      </c>
      <c r="M62" s="37">
        <f>SUM(C62,E62,G62,I62,)</f>
        <v/>
      </c>
      <c r="N62" s="37">
        <f>SUM(D62,F62,H62,I62,J62,K62,L62,)</f>
        <v/>
      </c>
      <c r="O62" s="38">
        <f>IFERROR(M62/M140, 0)</f>
        <v/>
      </c>
      <c r="P62" s="39">
        <f>IFERROR(N62 / DetailedCapShares, 0)</f>
        <v/>
      </c>
    </row>
    <row r="63" ht="20" customHeight="1">
      <c r="A63" s="35" t="inlineStr">
        <is>
          <t>7252b1d3a47a72cdbff860993caa3695</t>
        </is>
      </c>
      <c r="B63" s="35" t="inlineStr">
        <is>
          <t>Gourmet Holding ApS</t>
        </is>
      </c>
      <c r="C63" s="36" t="n">
        <v>0</v>
      </c>
      <c r="D63" s="36" t="n">
        <v>0</v>
      </c>
      <c r="E63" s="36" t="n">
        <v>0</v>
      </c>
      <c r="F63" s="36" t="n">
        <v>0</v>
      </c>
      <c r="G63" s="36" t="n">
        <v>57282</v>
      </c>
      <c r="H63" s="36" t="n">
        <v>57282</v>
      </c>
      <c r="I63" s="36" t="n">
        <v>0</v>
      </c>
      <c r="J63" s="36" t="n">
        <v>0</v>
      </c>
      <c r="K63" s="36" t="n">
        <v>0</v>
      </c>
      <c r="L63" s="36" t="n">
        <v>0</v>
      </c>
      <c r="M63" s="37">
        <f>SUM(C63,E63,G63,I63,)</f>
        <v/>
      </c>
      <c r="N63" s="37">
        <f>SUM(D63,F63,H63,I63,J63,K63,L63,)</f>
        <v/>
      </c>
      <c r="O63" s="38">
        <f>IFERROR(M63/M140, 0)</f>
        <v/>
      </c>
      <c r="P63" s="39">
        <f>IFERROR(N63 / DetailedCapShares, 0)</f>
        <v/>
      </c>
    </row>
    <row r="64" ht="20" customHeight="1">
      <c r="A64" s="35" t="inlineStr">
        <is>
          <t>4cdd8a878bf3f4043b51f682a797a5d7</t>
        </is>
      </c>
      <c r="B64" s="35" t="inlineStr">
        <is>
          <t>Harish Varadharajan</t>
        </is>
      </c>
      <c r="C64" s="36" t="n">
        <v>0</v>
      </c>
      <c r="D64" s="36" t="n">
        <v>0</v>
      </c>
      <c r="E64" s="36" t="n">
        <v>0</v>
      </c>
      <c r="F64" s="36" t="n">
        <v>0</v>
      </c>
      <c r="G64" s="36" t="n">
        <v>0</v>
      </c>
      <c r="H64" s="36" t="n">
        <v>0</v>
      </c>
      <c r="I64" s="36" t="n">
        <v>22553</v>
      </c>
      <c r="J64" s="36" t="n">
        <v>0</v>
      </c>
      <c r="K64" s="36" t="n">
        <v>0</v>
      </c>
      <c r="L64" s="36" t="n">
        <v>0</v>
      </c>
      <c r="M64" s="37">
        <f>SUM(C64,E64,G64,I64,)</f>
        <v/>
      </c>
      <c r="N64" s="37">
        <f>SUM(D64,F64,H64,I64,J64,K64,L64,)</f>
        <v/>
      </c>
      <c r="O64" s="38">
        <f>IFERROR(M64/M140, 0)</f>
        <v/>
      </c>
      <c r="P64" s="39">
        <f>IFERROR(N64 / DetailedCapShares, 0)</f>
        <v/>
      </c>
    </row>
    <row r="65" ht="20" customHeight="1">
      <c r="A65" s="35" t="inlineStr">
        <is>
          <t>81b4da3dbeebfbbc99cfa21328f15dfd</t>
        </is>
      </c>
      <c r="B65" s="35" t="inlineStr">
        <is>
          <t>Harold Richard Dallas</t>
        </is>
      </c>
      <c r="C65" s="36" t="n">
        <v>0</v>
      </c>
      <c r="D65" s="36" t="n">
        <v>0</v>
      </c>
      <c r="E65" s="36" t="n">
        <v>26059</v>
      </c>
      <c r="F65" s="36" t="n">
        <v>26059</v>
      </c>
      <c r="G65" s="36" t="n">
        <v>0</v>
      </c>
      <c r="H65" s="36" t="n">
        <v>0</v>
      </c>
      <c r="I65" s="36" t="n">
        <v>0</v>
      </c>
      <c r="J65" s="36" t="n">
        <v>0</v>
      </c>
      <c r="K65" s="36" t="n">
        <v>0</v>
      </c>
      <c r="L65" s="36" t="n">
        <v>0</v>
      </c>
      <c r="M65" s="37">
        <f>SUM(C65,E65,G65,I65,)</f>
        <v/>
      </c>
      <c r="N65" s="37">
        <f>SUM(D65,F65,H65,I65,J65,K65,L65,)</f>
        <v/>
      </c>
      <c r="O65" s="38">
        <f>IFERROR(M65/M140, 0)</f>
        <v/>
      </c>
      <c r="P65" s="39">
        <f>IFERROR(N65 / DetailedCapShares, 0)</f>
        <v/>
      </c>
    </row>
    <row r="66" ht="20" customHeight="1">
      <c r="A66" s="35" t="inlineStr">
        <is>
          <t>5d42172a02af074dbcafe1463ecc50bf</t>
        </is>
      </c>
      <c r="B66" s="35" t="inlineStr">
        <is>
          <t>Hatem Rizkallah</t>
        </is>
      </c>
      <c r="C66" s="36" t="n">
        <v>0</v>
      </c>
      <c r="D66" s="36" t="n">
        <v>0</v>
      </c>
      <c r="E66" s="36" t="n">
        <v>0</v>
      </c>
      <c r="F66" s="36" t="n">
        <v>0</v>
      </c>
      <c r="G66" s="36" t="n">
        <v>0</v>
      </c>
      <c r="H66" s="36" t="n">
        <v>0</v>
      </c>
      <c r="I66" s="36" t="n">
        <v>0</v>
      </c>
      <c r="J66" s="36" t="n">
        <v>0</v>
      </c>
      <c r="K66" s="36" t="n">
        <v>48816</v>
      </c>
      <c r="L66" s="36" t="n">
        <v>0</v>
      </c>
      <c r="M66" s="37">
        <f>SUM(C66,E66,G66,I66,)</f>
        <v/>
      </c>
      <c r="N66" s="37">
        <f>SUM(D66,F66,H66,I66,J66,K66,L66,)</f>
        <v/>
      </c>
      <c r="O66" s="38">
        <f>IFERROR(M66/M140, 0)</f>
        <v/>
      </c>
      <c r="P66" s="39">
        <f>IFERROR(N66 / DetailedCapShares, 0)</f>
        <v/>
      </c>
    </row>
    <row r="67" ht="20" customHeight="1">
      <c r="A67" s="35" t="inlineStr">
        <is>
          <t>3f0a5bd6168e3c5bbf072a434d35d09e</t>
        </is>
      </c>
      <c r="B67" s="35" t="inlineStr">
        <is>
          <t>Hazem Moh'd Nabil H. Abu Khalaf</t>
        </is>
      </c>
      <c r="C67" s="36" t="n">
        <v>0</v>
      </c>
      <c r="D67" s="36" t="n">
        <v>0</v>
      </c>
      <c r="E67" s="36" t="n">
        <v>7322</v>
      </c>
      <c r="F67" s="36" t="n">
        <v>7322</v>
      </c>
      <c r="G67" s="36" t="n">
        <v>57578</v>
      </c>
      <c r="H67" s="36" t="n">
        <v>57578</v>
      </c>
      <c r="I67" s="36" t="n">
        <v>0</v>
      </c>
      <c r="J67" s="36" t="n">
        <v>0</v>
      </c>
      <c r="K67" s="36" t="n">
        <v>0</v>
      </c>
      <c r="L67" s="36" t="n">
        <v>0</v>
      </c>
      <c r="M67" s="37">
        <f>SUM(C67,E67,G67,I67,)</f>
        <v/>
      </c>
      <c r="N67" s="37">
        <f>SUM(D67,F67,H67,I67,J67,K67,L67,)</f>
        <v/>
      </c>
      <c r="O67" s="38">
        <f>IFERROR(M67/M140, 0)</f>
        <v/>
      </c>
      <c r="P67" s="39">
        <f>IFERROR(N67 / DetailedCapShares, 0)</f>
        <v/>
      </c>
    </row>
    <row r="68" ht="20" customHeight="1">
      <c r="A68" s="35" t="inlineStr">
        <is>
          <t>56b73dfa2ed258c7df9d0096e6e4acc0</t>
        </is>
      </c>
      <c r="B68" s="35" t="inlineStr">
        <is>
          <t>Husam Al Zubair</t>
        </is>
      </c>
      <c r="C68" s="36" t="n">
        <v>0</v>
      </c>
      <c r="D68" s="36" t="n">
        <v>0</v>
      </c>
      <c r="E68" s="36" t="n">
        <v>332864</v>
      </c>
      <c r="F68" s="36" t="n">
        <v>332864</v>
      </c>
      <c r="G68" s="36" t="n">
        <v>575753</v>
      </c>
      <c r="H68" s="36" t="n">
        <v>575753</v>
      </c>
      <c r="I68" s="36" t="n">
        <v>0</v>
      </c>
      <c r="J68" s="36" t="n">
        <v>0</v>
      </c>
      <c r="K68" s="36" t="n">
        <v>0</v>
      </c>
      <c r="L68" s="36" t="n">
        <v>0</v>
      </c>
      <c r="M68" s="37">
        <f>SUM(C68,E68,G68,I68,)</f>
        <v/>
      </c>
      <c r="N68" s="37">
        <f>SUM(D68,F68,H68,I68,J68,K68,L68,)</f>
        <v/>
      </c>
      <c r="O68" s="38">
        <f>IFERROR(M68/M140, 0)</f>
        <v/>
      </c>
      <c r="P68" s="39">
        <f>IFERROR(N68 / DetailedCapShares, 0)</f>
        <v/>
      </c>
    </row>
    <row r="69" ht="20" customHeight="1">
      <c r="A69" s="35" t="inlineStr">
        <is>
          <t>6013a6e8e0255a7541e6629328475f92</t>
        </is>
      </c>
      <c r="B69" s="35" t="inlineStr">
        <is>
          <t>Ian Summerfield</t>
        </is>
      </c>
      <c r="C69" s="36" t="n">
        <v>0</v>
      </c>
      <c r="D69" s="36" t="n">
        <v>0</v>
      </c>
      <c r="E69" s="36" t="n">
        <v>0</v>
      </c>
      <c r="F69" s="36" t="n">
        <v>0</v>
      </c>
      <c r="G69" s="36" t="n">
        <v>0</v>
      </c>
      <c r="H69" s="36" t="n">
        <v>0</v>
      </c>
      <c r="I69" s="36" t="n">
        <v>0</v>
      </c>
      <c r="J69" s="36" t="n">
        <v>0</v>
      </c>
      <c r="K69" s="36" t="n">
        <v>4500</v>
      </c>
      <c r="L69" s="36" t="n">
        <v>0</v>
      </c>
      <c r="M69" s="37">
        <f>SUM(C69,E69,G69,I69,)</f>
        <v/>
      </c>
      <c r="N69" s="37">
        <f>SUM(D69,F69,H69,I69,J69,K69,L69,)</f>
        <v/>
      </c>
      <c r="O69" s="38">
        <f>IFERROR(M69/M140, 0)</f>
        <v/>
      </c>
      <c r="P69" s="39">
        <f>IFERROR(N69 / DetailedCapShares, 0)</f>
        <v/>
      </c>
    </row>
    <row r="70" ht="20" customHeight="1">
      <c r="A70" s="35" t="inlineStr">
        <is>
          <t>1e71289775f5e6d0b1573537a629dc3b</t>
        </is>
      </c>
      <c r="B70" s="35" t="inlineStr">
        <is>
          <t>Imran Qaiser Sayed</t>
        </is>
      </c>
      <c r="C70" s="36" t="n">
        <v>0</v>
      </c>
      <c r="D70" s="36" t="n">
        <v>0</v>
      </c>
      <c r="E70" s="36" t="n">
        <v>0</v>
      </c>
      <c r="F70" s="36" t="n">
        <v>0</v>
      </c>
      <c r="G70" s="36" t="n">
        <v>0</v>
      </c>
      <c r="H70" s="36" t="n">
        <v>0</v>
      </c>
      <c r="I70" s="36" t="n">
        <v>0</v>
      </c>
      <c r="J70" s="36" t="n">
        <v>0</v>
      </c>
      <c r="K70" s="36" t="n">
        <v>99350</v>
      </c>
      <c r="L70" s="36" t="n">
        <v>0</v>
      </c>
      <c r="M70" s="37">
        <f>SUM(C70,E70,G70,I70,)</f>
        <v/>
      </c>
      <c r="N70" s="37">
        <f>SUM(D70,F70,H70,I70,J70,K70,L70,)</f>
        <v/>
      </c>
      <c r="O70" s="38">
        <f>IFERROR(M70/M140, 0)</f>
        <v/>
      </c>
      <c r="P70" s="39">
        <f>IFERROR(N70 / DetailedCapShares, 0)</f>
        <v/>
      </c>
    </row>
    <row r="71" ht="20" customHeight="1">
      <c r="A71" s="35" t="inlineStr">
        <is>
          <t>f5ad51e8cc9f8253aa86f212ca1361ec</t>
        </is>
      </c>
      <c r="B71" s="35" t="inlineStr">
        <is>
          <t>James Robert Finnigan Revocable Living Trust</t>
        </is>
      </c>
      <c r="C71" s="36" t="n">
        <v>0</v>
      </c>
      <c r="D71" s="36" t="n">
        <v>0</v>
      </c>
      <c r="E71" s="36" t="n">
        <v>52118</v>
      </c>
      <c r="F71" s="36" t="n">
        <v>52118</v>
      </c>
      <c r="G71" s="36" t="n">
        <v>0</v>
      </c>
      <c r="H71" s="36" t="n">
        <v>0</v>
      </c>
      <c r="I71" s="36" t="n">
        <v>0</v>
      </c>
      <c r="J71" s="36" t="n">
        <v>0</v>
      </c>
      <c r="K71" s="36" t="n">
        <v>0</v>
      </c>
      <c r="L71" s="36" t="n">
        <v>0</v>
      </c>
      <c r="M71" s="37">
        <f>SUM(C71,E71,G71,I71,)</f>
        <v/>
      </c>
      <c r="N71" s="37">
        <f>SUM(D71,F71,H71,I71,J71,K71,L71,)</f>
        <v/>
      </c>
      <c r="O71" s="38">
        <f>IFERROR(M71/M140, 0)</f>
        <v/>
      </c>
      <c r="P71" s="39">
        <f>IFERROR(N71 / DetailedCapShares, 0)</f>
        <v/>
      </c>
    </row>
    <row r="72" ht="20" customHeight="1">
      <c r="A72" s="35" t="inlineStr">
        <is>
          <t>3e059118a8d104f8f3a4c912a5599a49</t>
        </is>
      </c>
      <c r="B72" s="35" t="inlineStr">
        <is>
          <t>James Robert Finnigan Revocable Living Trust [1/29/13]</t>
        </is>
      </c>
      <c r="C72" s="36" t="n">
        <v>0</v>
      </c>
      <c r="D72" s="36" t="n">
        <v>0</v>
      </c>
      <c r="E72" s="36" t="n">
        <v>0</v>
      </c>
      <c r="F72" s="36" t="n">
        <v>0</v>
      </c>
      <c r="G72" s="36" t="n">
        <v>575753</v>
      </c>
      <c r="H72" s="36" t="n">
        <v>575753</v>
      </c>
      <c r="I72" s="36" t="n">
        <v>0</v>
      </c>
      <c r="J72" s="36" t="n">
        <v>0</v>
      </c>
      <c r="K72" s="36" t="n">
        <v>0</v>
      </c>
      <c r="L72" s="36" t="n">
        <v>0</v>
      </c>
      <c r="M72" s="37">
        <f>SUM(C72,E72,G72,I72,)</f>
        <v/>
      </c>
      <c r="N72" s="37">
        <f>SUM(D72,F72,H72,I72,J72,K72,L72,)</f>
        <v/>
      </c>
      <c r="O72" s="38">
        <f>IFERROR(M72/M140, 0)</f>
        <v/>
      </c>
      <c r="P72" s="39">
        <f>IFERROR(N72 / DetailedCapShares, 0)</f>
        <v/>
      </c>
    </row>
    <row r="73" ht="20" customHeight="1">
      <c r="A73" s="35" t="inlineStr">
        <is>
          <t>21d3c5f38faf23b7fbb5dd9b4c3882f4</t>
        </is>
      </c>
      <c r="B73" s="35" t="inlineStr">
        <is>
          <t>Johan Kristofer Persson</t>
        </is>
      </c>
      <c r="C73" s="36" t="n">
        <v>0</v>
      </c>
      <c r="D73" s="36" t="n">
        <v>0</v>
      </c>
      <c r="E73" s="36" t="n">
        <v>0</v>
      </c>
      <c r="F73" s="36" t="n">
        <v>0</v>
      </c>
      <c r="G73" s="36" t="n">
        <v>0</v>
      </c>
      <c r="H73" s="36" t="n">
        <v>0</v>
      </c>
      <c r="I73" s="36" t="n">
        <v>0</v>
      </c>
      <c r="J73" s="36" t="n">
        <v>0</v>
      </c>
      <c r="K73" s="36" t="n">
        <v>328490</v>
      </c>
      <c r="L73" s="36" t="n">
        <v>0</v>
      </c>
      <c r="M73" s="37">
        <f>SUM(C73,E73,G73,I73,)</f>
        <v/>
      </c>
      <c r="N73" s="37">
        <f>SUM(D73,F73,H73,I73,J73,K73,L73,)</f>
        <v/>
      </c>
      <c r="O73" s="38">
        <f>IFERROR(M73/M140, 0)</f>
        <v/>
      </c>
      <c r="P73" s="39">
        <f>IFERROR(N73 / DetailedCapShares, 0)</f>
        <v/>
      </c>
    </row>
    <row r="74" ht="20" customHeight="1">
      <c r="A74" s="35" t="inlineStr">
        <is>
          <t>2a72099fa3b32a6941e8e96963283b96</t>
        </is>
      </c>
      <c r="B74" s="35" t="inlineStr">
        <is>
          <t>Johannes Prins</t>
        </is>
      </c>
      <c r="C74" s="36" t="n">
        <v>0</v>
      </c>
      <c r="D74" s="36" t="n">
        <v>0</v>
      </c>
      <c r="E74" s="36" t="n">
        <v>0</v>
      </c>
      <c r="F74" s="36" t="n">
        <v>0</v>
      </c>
      <c r="G74" s="36" t="n">
        <v>0</v>
      </c>
      <c r="H74" s="36" t="n">
        <v>0</v>
      </c>
      <c r="I74" s="36" t="n">
        <v>0</v>
      </c>
      <c r="J74" s="36" t="n">
        <v>0</v>
      </c>
      <c r="K74" s="36" t="n">
        <v>933892</v>
      </c>
      <c r="L74" s="36" t="n">
        <v>0</v>
      </c>
      <c r="M74" s="37">
        <f>SUM(C74,E74,G74,I74,)</f>
        <v/>
      </c>
      <c r="N74" s="37">
        <f>SUM(D74,F74,H74,I74,J74,K74,L74,)</f>
        <v/>
      </c>
      <c r="O74" s="38">
        <f>IFERROR(M74/M140, 0)</f>
        <v/>
      </c>
      <c r="P74" s="39">
        <f>IFERROR(N74 / DetailedCapShares, 0)</f>
        <v/>
      </c>
    </row>
    <row r="75" ht="20" customHeight="1">
      <c r="A75" s="35" t="inlineStr">
        <is>
          <t>3f9947a6148c3ab3b8944bc4a2c16d65</t>
        </is>
      </c>
      <c r="B75" s="35" t="inlineStr">
        <is>
          <t>Josef Schmidhuber</t>
        </is>
      </c>
      <c r="C75" s="36" t="n">
        <v>0</v>
      </c>
      <c r="D75" s="36" t="n">
        <v>0</v>
      </c>
      <c r="E75" s="36" t="n">
        <v>0</v>
      </c>
      <c r="F75" s="36" t="n">
        <v>0</v>
      </c>
      <c r="G75" s="36" t="n">
        <v>280952</v>
      </c>
      <c r="H75" s="36" t="n">
        <v>280952</v>
      </c>
      <c r="I75" s="36" t="n">
        <v>0</v>
      </c>
      <c r="J75" s="36" t="n">
        <v>0</v>
      </c>
      <c r="K75" s="36" t="n">
        <v>0</v>
      </c>
      <c r="L75" s="36" t="n">
        <v>0</v>
      </c>
      <c r="M75" s="37">
        <f>SUM(C75,E75,G75,I75,)</f>
        <v/>
      </c>
      <c r="N75" s="37">
        <f>SUM(D75,F75,H75,I75,J75,K75,L75,)</f>
        <v/>
      </c>
      <c r="O75" s="38">
        <f>IFERROR(M75/M140, 0)</f>
        <v/>
      </c>
      <c r="P75" s="39">
        <f>IFERROR(N75 / DetailedCapShares, 0)</f>
        <v/>
      </c>
    </row>
    <row r="76" ht="20" customHeight="1">
      <c r="A76" s="35" t="inlineStr">
        <is>
          <t>f5698dad24cf29ed7bafa1601784d59f</t>
        </is>
      </c>
      <c r="B76" s="35" t="inlineStr">
        <is>
          <t>Juan Enrique Williams</t>
        </is>
      </c>
      <c r="C76" s="36" t="n">
        <v>0</v>
      </c>
      <c r="D76" s="36" t="n">
        <v>0</v>
      </c>
      <c r="E76" s="36" t="n">
        <v>9862</v>
      </c>
      <c r="F76" s="36" t="n">
        <v>9862</v>
      </c>
      <c r="G76" s="36" t="n">
        <v>28789</v>
      </c>
      <c r="H76" s="36" t="n">
        <v>28789</v>
      </c>
      <c r="I76" s="36" t="n">
        <v>0</v>
      </c>
      <c r="J76" s="36" t="n">
        <v>0</v>
      </c>
      <c r="K76" s="36" t="n">
        <v>0</v>
      </c>
      <c r="L76" s="36" t="n">
        <v>0</v>
      </c>
      <c r="M76" s="37">
        <f>SUM(C76,E76,G76,I76,)</f>
        <v/>
      </c>
      <c r="N76" s="37">
        <f>SUM(D76,F76,H76,I76,J76,K76,L76,)</f>
        <v/>
      </c>
      <c r="O76" s="38">
        <f>IFERROR(M76/M140, 0)</f>
        <v/>
      </c>
      <c r="P76" s="39">
        <f>IFERROR(N76 / DetailedCapShares, 0)</f>
        <v/>
      </c>
    </row>
    <row r="77" ht="20" customHeight="1">
      <c r="A77" s="35" t="inlineStr">
        <is>
          <t>d8f1fec2cb126ed8912cb97fe0fac8ef</t>
        </is>
      </c>
      <c r="B77" s="35" t="inlineStr">
        <is>
          <t>Karl Magnus Olsson</t>
        </is>
      </c>
      <c r="C77" s="36" t="n">
        <v>0</v>
      </c>
      <c r="D77" s="36" t="n">
        <v>0</v>
      </c>
      <c r="E77" s="36" t="n">
        <v>23921</v>
      </c>
      <c r="F77" s="36" t="n">
        <v>23921</v>
      </c>
      <c r="G77" s="36" t="n">
        <v>76771</v>
      </c>
      <c r="H77" s="36" t="n">
        <v>76771</v>
      </c>
      <c r="I77" s="36" t="n">
        <v>0</v>
      </c>
      <c r="J77" s="36" t="n">
        <v>0</v>
      </c>
      <c r="K77" s="36" t="n">
        <v>0</v>
      </c>
      <c r="L77" s="36" t="n">
        <v>0</v>
      </c>
      <c r="M77" s="37">
        <f>SUM(C77,E77,G77,I77,)</f>
        <v/>
      </c>
      <c r="N77" s="37">
        <f>SUM(D77,F77,H77,I77,J77,K77,L77,)</f>
        <v/>
      </c>
      <c r="O77" s="38">
        <f>IFERROR(M77/M140, 0)</f>
        <v/>
      </c>
      <c r="P77" s="39">
        <f>IFERROR(N77 / DetailedCapShares, 0)</f>
        <v/>
      </c>
    </row>
    <row r="78" ht="20" customHeight="1">
      <c r="A78" s="35" t="inlineStr">
        <is>
          <t>17248b478f1092aa35e7bc7311fdb52a</t>
        </is>
      </c>
      <c r="B78" s="35" t="inlineStr">
        <is>
          <t>Kunal Savjani</t>
        </is>
      </c>
      <c r="C78" s="36" t="n">
        <v>0</v>
      </c>
      <c r="D78" s="36" t="n">
        <v>0</v>
      </c>
      <c r="E78" s="36" t="n">
        <v>209311</v>
      </c>
      <c r="F78" s="36" t="n">
        <v>209311</v>
      </c>
      <c r="G78" s="36" t="n">
        <v>0</v>
      </c>
      <c r="H78" s="36" t="n">
        <v>0</v>
      </c>
      <c r="I78" s="36" t="n">
        <v>0</v>
      </c>
      <c r="J78" s="36" t="n">
        <v>0</v>
      </c>
      <c r="K78" s="36" t="n">
        <v>0</v>
      </c>
      <c r="L78" s="36" t="n">
        <v>0</v>
      </c>
      <c r="M78" s="37">
        <f>SUM(C78,E78,G78,I78,)</f>
        <v/>
      </c>
      <c r="N78" s="37">
        <f>SUM(D78,F78,H78,I78,J78,K78,L78,)</f>
        <v/>
      </c>
      <c r="O78" s="38">
        <f>IFERROR(M78/M140, 0)</f>
        <v/>
      </c>
      <c r="P78" s="39">
        <f>IFERROR(N78 / DetailedCapShares, 0)</f>
        <v/>
      </c>
    </row>
    <row r="79" ht="20" customHeight="1">
      <c r="A79" s="35" t="inlineStr">
        <is>
          <t>6446739a3f0dd6f8b1a69bedf1043d20</t>
        </is>
      </c>
      <c r="B79" s="35" t="inlineStr">
        <is>
          <t>Kyle Wagner</t>
        </is>
      </c>
      <c r="C79" s="36" t="n">
        <v>0</v>
      </c>
      <c r="D79" s="36" t="n">
        <v>0</v>
      </c>
      <c r="E79" s="36" t="n">
        <v>0</v>
      </c>
      <c r="F79" s="36" t="n">
        <v>0</v>
      </c>
      <c r="G79" s="36" t="n">
        <v>0</v>
      </c>
      <c r="H79" s="36" t="n">
        <v>0</v>
      </c>
      <c r="I79" s="36" t="n">
        <v>0</v>
      </c>
      <c r="J79" s="36" t="n">
        <v>0</v>
      </c>
      <c r="K79" s="36" t="n">
        <v>24350</v>
      </c>
      <c r="L79" s="36" t="n">
        <v>0</v>
      </c>
      <c r="M79" s="37">
        <f>SUM(C79,E79,G79,I79,)</f>
        <v/>
      </c>
      <c r="N79" s="37">
        <f>SUM(D79,F79,H79,I79,J79,K79,L79,)</f>
        <v/>
      </c>
      <c r="O79" s="38">
        <f>IFERROR(M79/M140, 0)</f>
        <v/>
      </c>
      <c r="P79" s="39">
        <f>IFERROR(N79 / DetailedCapShares, 0)</f>
        <v/>
      </c>
    </row>
    <row r="80" ht="20" customHeight="1">
      <c r="A80" s="35" t="inlineStr">
        <is>
          <t>c13536045931b183841e283d067f6193</t>
        </is>
      </c>
      <c r="B80" s="35" t="inlineStr">
        <is>
          <t>Lidd Street Holdings Limited</t>
        </is>
      </c>
      <c r="C80" s="36" t="n">
        <v>0</v>
      </c>
      <c r="D80" s="36" t="n">
        <v>0</v>
      </c>
      <c r="E80" s="36" t="n">
        <v>0</v>
      </c>
      <c r="F80" s="36" t="n">
        <v>0</v>
      </c>
      <c r="G80" s="36" t="n">
        <v>0</v>
      </c>
      <c r="H80" s="36" t="n">
        <v>0</v>
      </c>
      <c r="I80" s="36" t="n">
        <v>0</v>
      </c>
      <c r="J80" s="36" t="n">
        <v>0</v>
      </c>
      <c r="K80" s="36" t="n">
        <v>0</v>
      </c>
      <c r="L80" s="36" t="n">
        <v>8826</v>
      </c>
      <c r="M80" s="37">
        <f>SUM(C80,E80,G80,I80,)</f>
        <v/>
      </c>
      <c r="N80" s="37">
        <f>SUM(D80,F80,H80,I80,J80,K80,L80,)</f>
        <v/>
      </c>
      <c r="O80" s="38">
        <f>IFERROR(M80/M140, 0)</f>
        <v/>
      </c>
      <c r="P80" s="39">
        <f>IFERROR(N80 / DetailedCapShares, 0)</f>
        <v/>
      </c>
    </row>
    <row r="81" ht="20" customHeight="1">
      <c r="A81" s="35" t="inlineStr">
        <is>
          <t>57647a2ea86c0e73c653f3703ab9376d</t>
        </is>
      </c>
      <c r="B81" s="35" t="inlineStr">
        <is>
          <t>Lucio Baron</t>
        </is>
      </c>
      <c r="C81" s="36" t="n">
        <v>0</v>
      </c>
      <c r="D81" s="36" t="n">
        <v>0</v>
      </c>
      <c r="E81" s="36" t="n">
        <v>0</v>
      </c>
      <c r="F81" s="36" t="n">
        <v>0</v>
      </c>
      <c r="G81" s="36" t="n">
        <v>0</v>
      </c>
      <c r="H81" s="36" t="n">
        <v>0</v>
      </c>
      <c r="I81" s="36" t="n">
        <v>0</v>
      </c>
      <c r="J81" s="36" t="n">
        <v>0</v>
      </c>
      <c r="K81" s="36" t="n">
        <v>531762</v>
      </c>
      <c r="L81" s="36" t="n">
        <v>0</v>
      </c>
      <c r="M81" s="37">
        <f>SUM(C81,E81,G81,I81,)</f>
        <v/>
      </c>
      <c r="N81" s="37">
        <f>SUM(D81,F81,H81,I81,J81,K81,L81,)</f>
        <v/>
      </c>
      <c r="O81" s="38">
        <f>IFERROR(M81/M140, 0)</f>
        <v/>
      </c>
      <c r="P81" s="39">
        <f>IFERROR(N81 / DetailedCapShares, 0)</f>
        <v/>
      </c>
    </row>
    <row r="82" ht="20" customHeight="1">
      <c r="A82" s="35" t="inlineStr">
        <is>
          <t>1ec672e4500cfce143a6ef846c05a961</t>
        </is>
      </c>
      <c r="B82" s="35" t="inlineStr">
        <is>
          <t>Lucy Clark</t>
        </is>
      </c>
      <c r="C82" s="36" t="n">
        <v>0</v>
      </c>
      <c r="D82" s="36" t="n">
        <v>0</v>
      </c>
      <c r="E82" s="36" t="n">
        <v>29902</v>
      </c>
      <c r="F82" s="36" t="n">
        <v>29902</v>
      </c>
      <c r="G82" s="36" t="n">
        <v>76882</v>
      </c>
      <c r="H82" s="36" t="n">
        <v>76882</v>
      </c>
      <c r="I82" s="36" t="n">
        <v>0</v>
      </c>
      <c r="J82" s="36" t="n">
        <v>0</v>
      </c>
      <c r="K82" s="36" t="n">
        <v>0</v>
      </c>
      <c r="L82" s="36" t="n">
        <v>0</v>
      </c>
      <c r="M82" s="37">
        <f>SUM(C82,E82,G82,I82,)</f>
        <v/>
      </c>
      <c r="N82" s="37">
        <f>SUM(D82,F82,H82,I82,J82,K82,L82,)</f>
        <v/>
      </c>
      <c r="O82" s="38">
        <f>IFERROR(M82/M140, 0)</f>
        <v/>
      </c>
      <c r="P82" s="39">
        <f>IFERROR(N82 / DetailedCapShares, 0)</f>
        <v/>
      </c>
    </row>
    <row r="83" ht="20" customHeight="1">
      <c r="A83" s="35" t="inlineStr">
        <is>
          <t>37b5fd364be3b02784d65301f6527736</t>
        </is>
      </c>
      <c r="B83" s="35" t="inlineStr">
        <is>
          <t>Mahmoud Mohamedfesal Raqeb Adi</t>
        </is>
      </c>
      <c r="C83" s="36" t="n">
        <v>0</v>
      </c>
      <c r="D83" s="36" t="n">
        <v>0</v>
      </c>
      <c r="E83" s="36" t="n">
        <v>17720</v>
      </c>
      <c r="F83" s="36" t="n">
        <v>17720</v>
      </c>
      <c r="G83" s="36" t="n">
        <v>0</v>
      </c>
      <c r="H83" s="36" t="n">
        <v>0</v>
      </c>
      <c r="I83" s="36" t="n">
        <v>1694892</v>
      </c>
      <c r="J83" s="36" t="n">
        <v>0</v>
      </c>
      <c r="K83" s="36" t="n">
        <v>0</v>
      </c>
      <c r="L83" s="36" t="n">
        <v>0</v>
      </c>
      <c r="M83" s="37">
        <f>SUM(C83,E83,G83,I83,)</f>
        <v/>
      </c>
      <c r="N83" s="37">
        <f>SUM(D83,F83,H83,I83,J83,K83,L83,)</f>
        <v/>
      </c>
      <c r="O83" s="38">
        <f>IFERROR(M83/M140, 0)</f>
        <v/>
      </c>
      <c r="P83" s="39">
        <f>IFERROR(N83 / DetailedCapShares, 0)</f>
        <v/>
      </c>
    </row>
    <row r="84" ht="20" customHeight="1">
      <c r="A84" s="35" t="inlineStr">
        <is>
          <t>0b4a99c2e6cc83ad5dd425e15bc0d661</t>
        </is>
      </c>
      <c r="B84" s="35" t="inlineStr">
        <is>
          <t>Majed Halawi</t>
        </is>
      </c>
      <c r="C84" s="36" t="n">
        <v>0</v>
      </c>
      <c r="D84" s="36" t="n">
        <v>0</v>
      </c>
      <c r="E84" s="36" t="n">
        <v>59129</v>
      </c>
      <c r="F84" s="36" t="n">
        <v>59129</v>
      </c>
      <c r="G84" s="36" t="n">
        <v>75326</v>
      </c>
      <c r="H84" s="36" t="n">
        <v>75326</v>
      </c>
      <c r="I84" s="36" t="n">
        <v>0</v>
      </c>
      <c r="J84" s="36" t="n">
        <v>0</v>
      </c>
      <c r="K84" s="36" t="n">
        <v>585387</v>
      </c>
      <c r="L84" s="36" t="n">
        <v>0</v>
      </c>
      <c r="M84" s="37">
        <f>SUM(C84,E84,G84,I84,)</f>
        <v/>
      </c>
      <c r="N84" s="37">
        <f>SUM(D84,F84,H84,I84,J84,K84,L84,)</f>
        <v/>
      </c>
      <c r="O84" s="38">
        <f>IFERROR(M84/M140, 0)</f>
        <v/>
      </c>
      <c r="P84" s="39">
        <f>IFERROR(N84 / DetailedCapShares, 0)</f>
        <v/>
      </c>
    </row>
    <row r="85" ht="20" customHeight="1">
      <c r="A85" s="35" t="inlineStr">
        <is>
          <t>5bec3a298285674441066cc2b623d1b3</t>
        </is>
      </c>
      <c r="B85" s="35" t="inlineStr">
        <is>
          <t>Mohammed Khaldoun</t>
        </is>
      </c>
      <c r="C85" s="36" t="n">
        <v>0</v>
      </c>
      <c r="D85" s="36" t="n">
        <v>0</v>
      </c>
      <c r="E85" s="36" t="n">
        <v>0</v>
      </c>
      <c r="F85" s="36" t="n">
        <v>0</v>
      </c>
      <c r="G85" s="36" t="n">
        <v>57578</v>
      </c>
      <c r="H85" s="36" t="n">
        <v>57578</v>
      </c>
      <c r="I85" s="36" t="n">
        <v>0</v>
      </c>
      <c r="J85" s="36" t="n">
        <v>0</v>
      </c>
      <c r="K85" s="36" t="n">
        <v>0</v>
      </c>
      <c r="L85" s="36" t="n">
        <v>0</v>
      </c>
      <c r="M85" s="37">
        <f>SUM(C85,E85,G85,I85,)</f>
        <v/>
      </c>
      <c r="N85" s="37">
        <f>SUM(D85,F85,H85,I85,J85,K85,L85,)</f>
        <v/>
      </c>
      <c r="O85" s="38">
        <f>IFERROR(M85/M140, 0)</f>
        <v/>
      </c>
      <c r="P85" s="39">
        <f>IFERROR(N85 / DetailedCapShares, 0)</f>
        <v/>
      </c>
    </row>
    <row r="86" ht="20" customHeight="1">
      <c r="A86" s="35" t="inlineStr">
        <is>
          <t>909e108fa8465835707e8f7ae02a3224</t>
        </is>
      </c>
      <c r="B86" s="35" t="inlineStr">
        <is>
          <t>Mohammed Khudairi</t>
        </is>
      </c>
      <c r="C86" s="36" t="n">
        <v>0</v>
      </c>
      <c r="D86" s="36" t="n">
        <v>0</v>
      </c>
      <c r="E86" s="36" t="n">
        <v>0</v>
      </c>
      <c r="F86" s="36" t="n">
        <v>0</v>
      </c>
      <c r="G86" s="36" t="n">
        <v>57578</v>
      </c>
      <c r="H86" s="36" t="n">
        <v>57578</v>
      </c>
      <c r="I86" s="36" t="n">
        <v>0</v>
      </c>
      <c r="J86" s="36" t="n">
        <v>0</v>
      </c>
      <c r="K86" s="36" t="n">
        <v>0</v>
      </c>
      <c r="L86" s="36" t="n">
        <v>0</v>
      </c>
      <c r="M86" s="37">
        <f>SUM(C86,E86,G86,I86,)</f>
        <v/>
      </c>
      <c r="N86" s="37">
        <f>SUM(D86,F86,H86,I86,J86,K86,L86,)</f>
        <v/>
      </c>
      <c r="O86" s="38">
        <f>IFERROR(M86/M140, 0)</f>
        <v/>
      </c>
      <c r="P86" s="39">
        <f>IFERROR(N86 / DetailedCapShares, 0)</f>
        <v/>
      </c>
    </row>
    <row r="87" ht="20" customHeight="1">
      <c r="A87" s="35" t="inlineStr">
        <is>
          <t>87b5ff972e87257d7e4080f11d8fc56b</t>
        </is>
      </c>
      <c r="B87" s="35" t="inlineStr">
        <is>
          <t>Mohammed Nasir Mahmood</t>
        </is>
      </c>
      <c r="C87" s="36" t="n">
        <v>0</v>
      </c>
      <c r="D87" s="36" t="n">
        <v>0</v>
      </c>
      <c r="E87" s="36" t="n">
        <v>0</v>
      </c>
      <c r="F87" s="36" t="n">
        <v>0</v>
      </c>
      <c r="G87" s="36" t="n">
        <v>0</v>
      </c>
      <c r="H87" s="36" t="n">
        <v>0</v>
      </c>
      <c r="I87" s="36" t="n">
        <v>0</v>
      </c>
      <c r="J87" s="36" t="n">
        <v>0</v>
      </c>
      <c r="K87" s="36" t="n">
        <v>35000</v>
      </c>
      <c r="L87" s="36" t="n">
        <v>0</v>
      </c>
      <c r="M87" s="37">
        <f>SUM(C87,E87,G87,I87,)</f>
        <v/>
      </c>
      <c r="N87" s="37">
        <f>SUM(D87,F87,H87,I87,J87,K87,L87,)</f>
        <v/>
      </c>
      <c r="O87" s="38">
        <f>IFERROR(M87/M140, 0)</f>
        <v/>
      </c>
      <c r="P87" s="39">
        <f>IFERROR(N87 / DetailedCapShares, 0)</f>
        <v/>
      </c>
    </row>
    <row r="88" ht="20" customHeight="1">
      <c r="A88" s="35" t="inlineStr">
        <is>
          <t>169862e5c8eb17fbcf6c6ff64658ce64</t>
        </is>
      </c>
      <c r="B88" s="35" t="inlineStr">
        <is>
          <t>Musaab Billah Akram</t>
        </is>
      </c>
      <c r="C88" s="36" t="n">
        <v>0</v>
      </c>
      <c r="D88" s="36" t="n">
        <v>0</v>
      </c>
      <c r="E88" s="36" t="n">
        <v>0</v>
      </c>
      <c r="F88" s="36" t="n">
        <v>0</v>
      </c>
      <c r="G88" s="36" t="n">
        <v>0</v>
      </c>
      <c r="H88" s="36" t="n">
        <v>0</v>
      </c>
      <c r="I88" s="36" t="n">
        <v>0</v>
      </c>
      <c r="J88" s="36" t="n">
        <v>0</v>
      </c>
      <c r="K88" s="36" t="n">
        <v>10850</v>
      </c>
      <c r="L88" s="36" t="n">
        <v>0</v>
      </c>
      <c r="M88" s="37">
        <f>SUM(C88,E88,G88,I88,)</f>
        <v/>
      </c>
      <c r="N88" s="37">
        <f>SUM(D88,F88,H88,I88,J88,K88,L88,)</f>
        <v/>
      </c>
      <c r="O88" s="38">
        <f>IFERROR(M88/M140, 0)</f>
        <v/>
      </c>
      <c r="P88" s="39">
        <f>IFERROR(N88 / DetailedCapShares, 0)</f>
        <v/>
      </c>
    </row>
    <row r="89" ht="20" customHeight="1">
      <c r="A89" s="35" t="inlineStr">
        <is>
          <t>e83c73d20826b2d421c0e1711685e113</t>
        </is>
      </c>
      <c r="B89" s="35" t="inlineStr">
        <is>
          <t>Nahda Fund I L.P.</t>
        </is>
      </c>
      <c r="C89" s="36" t="n">
        <v>0</v>
      </c>
      <c r="D89" s="36" t="n">
        <v>0</v>
      </c>
      <c r="E89" s="36" t="n">
        <v>0</v>
      </c>
      <c r="F89" s="36" t="n">
        <v>0</v>
      </c>
      <c r="G89" s="36" t="n">
        <v>0</v>
      </c>
      <c r="H89" s="36" t="n">
        <v>0</v>
      </c>
      <c r="I89" s="36" t="n">
        <v>0</v>
      </c>
      <c r="J89" s="36" t="n">
        <v>0</v>
      </c>
      <c r="K89" s="36" t="n">
        <v>0</v>
      </c>
      <c r="L89" s="36" t="n">
        <v>807579</v>
      </c>
      <c r="M89" s="37">
        <f>SUM(C89,E89,G89,I89,)</f>
        <v/>
      </c>
      <c r="N89" s="37">
        <f>SUM(D89,F89,H89,I89,J89,K89,L89,)</f>
        <v/>
      </c>
      <c r="O89" s="38">
        <f>IFERROR(M89/M140, 0)</f>
        <v/>
      </c>
      <c r="P89" s="39">
        <f>IFERROR(N89 / DetailedCapShares, 0)</f>
        <v/>
      </c>
    </row>
    <row r="90" ht="20" customHeight="1">
      <c r="A90" s="35" t="inlineStr">
        <is>
          <t>9e85082514fd51f549c48c9069dc4491</t>
        </is>
      </c>
      <c r="B90" s="35" t="inlineStr">
        <is>
          <t>Narendar Kumar</t>
        </is>
      </c>
      <c r="C90" s="36" t="n">
        <v>0</v>
      </c>
      <c r="D90" s="36" t="n">
        <v>0</v>
      </c>
      <c r="E90" s="36" t="n">
        <v>0</v>
      </c>
      <c r="F90" s="36" t="n">
        <v>0</v>
      </c>
      <c r="G90" s="36" t="n">
        <v>0</v>
      </c>
      <c r="H90" s="36" t="n">
        <v>0</v>
      </c>
      <c r="I90" s="36" t="n">
        <v>0</v>
      </c>
      <c r="J90" s="36" t="n">
        <v>0</v>
      </c>
      <c r="K90" s="36" t="n">
        <v>53347</v>
      </c>
      <c r="L90" s="36" t="n">
        <v>0</v>
      </c>
      <c r="M90" s="37">
        <f>SUM(C90,E90,G90,I90,)</f>
        <v/>
      </c>
      <c r="N90" s="37">
        <f>SUM(D90,F90,H90,I90,J90,K90,L90,)</f>
        <v/>
      </c>
      <c r="O90" s="38">
        <f>IFERROR(M90/M140, 0)</f>
        <v/>
      </c>
      <c r="P90" s="39">
        <f>IFERROR(N90 / DetailedCapShares, 0)</f>
        <v/>
      </c>
    </row>
    <row r="91" ht="20" customHeight="1">
      <c r="A91" s="35" t="inlineStr">
        <is>
          <t>d7648d3b2fa451c818c192c2323dffe8</t>
        </is>
      </c>
      <c r="B91" s="35" t="inlineStr">
        <is>
          <t>Natalie Gleeson</t>
        </is>
      </c>
      <c r="C91" s="36" t="n">
        <v>0</v>
      </c>
      <c r="D91" s="36" t="n">
        <v>0</v>
      </c>
      <c r="E91" s="36" t="n">
        <v>0</v>
      </c>
      <c r="F91" s="36" t="n">
        <v>0</v>
      </c>
      <c r="G91" s="36" t="n">
        <v>0</v>
      </c>
      <c r="H91" s="36" t="n">
        <v>0</v>
      </c>
      <c r="I91" s="36" t="n">
        <v>0</v>
      </c>
      <c r="J91" s="36" t="n">
        <v>0</v>
      </c>
      <c r="K91" s="36" t="n">
        <v>137300</v>
      </c>
      <c r="L91" s="36" t="n">
        <v>0</v>
      </c>
      <c r="M91" s="37">
        <f>SUM(C91,E91,G91,I91,)</f>
        <v/>
      </c>
      <c r="N91" s="37">
        <f>SUM(D91,F91,H91,I91,J91,K91,L91,)</f>
        <v/>
      </c>
      <c r="O91" s="38">
        <f>IFERROR(M91/M140, 0)</f>
        <v/>
      </c>
      <c r="P91" s="39">
        <f>IFERROR(N91 / DetailedCapShares, 0)</f>
        <v/>
      </c>
    </row>
    <row r="92" ht="20" customHeight="1">
      <c r="A92" s="35" t="inlineStr">
        <is>
          <t>87bc8891535e18519ddcc961cc7d13d3</t>
        </is>
      </c>
      <c r="B92" s="35" t="inlineStr">
        <is>
          <t>Olivier Taisne</t>
        </is>
      </c>
      <c r="C92" s="36" t="n">
        <v>0</v>
      </c>
      <c r="D92" s="36" t="n">
        <v>0</v>
      </c>
      <c r="E92" s="36" t="n">
        <v>0</v>
      </c>
      <c r="F92" s="36" t="n">
        <v>0</v>
      </c>
      <c r="G92" s="36" t="n">
        <v>0</v>
      </c>
      <c r="H92" s="36" t="n">
        <v>0</v>
      </c>
      <c r="I92" s="36" t="n">
        <v>0</v>
      </c>
      <c r="J92" s="36" t="n">
        <v>0</v>
      </c>
      <c r="K92" s="36" t="n">
        <v>154050</v>
      </c>
      <c r="L92" s="36" t="n">
        <v>0</v>
      </c>
      <c r="M92" s="37">
        <f>SUM(C92,E92,G92,I92,)</f>
        <v/>
      </c>
      <c r="N92" s="37">
        <f>SUM(D92,F92,H92,I92,J92,K92,L92,)</f>
        <v/>
      </c>
      <c r="O92" s="38">
        <f>IFERROR(M92/M140, 0)</f>
        <v/>
      </c>
      <c r="P92" s="39">
        <f>IFERROR(N92 / DetailedCapShares, 0)</f>
        <v/>
      </c>
    </row>
    <row r="93" ht="20" customHeight="1">
      <c r="A93" s="35" t="inlineStr">
        <is>
          <t>db7fec88f5f0e12f61c6144f16ed425e</t>
        </is>
      </c>
      <c r="B93" s="35" t="inlineStr">
        <is>
          <t>Omar Shaikon</t>
        </is>
      </c>
      <c r="C93" s="36" t="n">
        <v>0</v>
      </c>
      <c r="D93" s="36" t="n">
        <v>0</v>
      </c>
      <c r="E93" s="36" t="n">
        <v>0</v>
      </c>
      <c r="F93" s="36" t="n">
        <v>0</v>
      </c>
      <c r="G93" s="36" t="n">
        <v>0</v>
      </c>
      <c r="H93" s="36" t="n">
        <v>0</v>
      </c>
      <c r="I93" s="36" t="n">
        <v>0</v>
      </c>
      <c r="J93" s="36" t="n">
        <v>0</v>
      </c>
      <c r="K93" s="36" t="n">
        <v>6100</v>
      </c>
      <c r="L93" s="36" t="n">
        <v>0</v>
      </c>
      <c r="M93" s="37">
        <f>SUM(C93,E93,G93,I93,)</f>
        <v/>
      </c>
      <c r="N93" s="37">
        <f>SUM(D93,F93,H93,I93,J93,K93,L93,)</f>
        <v/>
      </c>
      <c r="O93" s="38">
        <f>IFERROR(M93/M140, 0)</f>
        <v/>
      </c>
      <c r="P93" s="39">
        <f>IFERROR(N93 / DetailedCapShares, 0)</f>
        <v/>
      </c>
    </row>
    <row r="94" ht="20" customHeight="1">
      <c r="A94" s="35" t="inlineStr">
        <is>
          <t>44875f8afd8c3685f912448f34a2b87b</t>
        </is>
      </c>
      <c r="B94" s="35" t="inlineStr">
        <is>
          <t>Omega Direct Restricted LTD</t>
        </is>
      </c>
      <c r="C94" s="36" t="n">
        <v>0</v>
      </c>
      <c r="D94" s="36" t="n">
        <v>0</v>
      </c>
      <c r="E94" s="36" t="n">
        <v>1778237</v>
      </c>
      <c r="F94" s="36" t="n">
        <v>1778237</v>
      </c>
      <c r="G94" s="36" t="n">
        <v>0</v>
      </c>
      <c r="H94" s="36" t="n">
        <v>0</v>
      </c>
      <c r="I94" s="36" t="n">
        <v>0</v>
      </c>
      <c r="J94" s="36" t="n">
        <v>0</v>
      </c>
      <c r="K94" s="36" t="n">
        <v>0</v>
      </c>
      <c r="L94" s="36" t="n">
        <v>0</v>
      </c>
      <c r="M94" s="37">
        <f>SUM(C94,E94,G94,I94,)</f>
        <v/>
      </c>
      <c r="N94" s="37">
        <f>SUM(D94,F94,H94,I94,J94,K94,L94,)</f>
        <v/>
      </c>
      <c r="O94" s="38">
        <f>IFERROR(M94/M140, 0)</f>
        <v/>
      </c>
      <c r="P94" s="39">
        <f>IFERROR(N94 / DetailedCapShares, 0)</f>
        <v/>
      </c>
    </row>
    <row r="95" ht="20" customHeight="1">
      <c r="A95" s="35" t="inlineStr">
        <is>
          <t>8cf7ab9f03124ba765a81b2b0c86a4d4</t>
        </is>
      </c>
      <c r="B95" s="35" t="inlineStr">
        <is>
          <t>Palladium Capital (BVI) Corp</t>
        </is>
      </c>
      <c r="C95" s="36" t="n">
        <v>0</v>
      </c>
      <c r="D95" s="36" t="n">
        <v>0</v>
      </c>
      <c r="E95" s="36" t="n">
        <v>0</v>
      </c>
      <c r="F95" s="36" t="n">
        <v>0</v>
      </c>
      <c r="G95" s="36" t="n">
        <v>0</v>
      </c>
      <c r="H95" s="36" t="n">
        <v>0</v>
      </c>
      <c r="I95" s="36" t="n">
        <v>0</v>
      </c>
      <c r="J95" s="36" t="n">
        <v>0</v>
      </c>
      <c r="K95" s="36" t="n">
        <v>0</v>
      </c>
      <c r="L95" s="36" t="n">
        <v>39717</v>
      </c>
      <c r="M95" s="37">
        <f>SUM(C95,E95,G95,I95,)</f>
        <v/>
      </c>
      <c r="N95" s="37">
        <f>SUM(D95,F95,H95,I95,J95,K95,L95,)</f>
        <v/>
      </c>
      <c r="O95" s="38">
        <f>IFERROR(M95/M140, 0)</f>
        <v/>
      </c>
      <c r="P95" s="39">
        <f>IFERROR(N95 / DetailedCapShares, 0)</f>
        <v/>
      </c>
    </row>
    <row r="96" ht="20" customHeight="1">
      <c r="A96" s="35" t="inlineStr">
        <is>
          <t>df7e39bb1d5462913be45af291267673</t>
        </is>
      </c>
      <c r="B96" s="35" t="inlineStr">
        <is>
          <t>Pia Schneider</t>
        </is>
      </c>
      <c r="C96" s="36" t="n">
        <v>0</v>
      </c>
      <c r="D96" s="36" t="n">
        <v>0</v>
      </c>
      <c r="E96" s="36" t="n">
        <v>0</v>
      </c>
      <c r="F96" s="36" t="n">
        <v>0</v>
      </c>
      <c r="G96" s="36" t="n">
        <v>0</v>
      </c>
      <c r="H96" s="36" t="n">
        <v>0</v>
      </c>
      <c r="I96" s="36" t="n">
        <v>0</v>
      </c>
      <c r="J96" s="36" t="n">
        <v>0</v>
      </c>
      <c r="K96" s="36" t="n">
        <v>5000</v>
      </c>
      <c r="L96" s="36" t="n">
        <v>0</v>
      </c>
      <c r="M96" s="37">
        <f>SUM(C96,E96,G96,I96,)</f>
        <v/>
      </c>
      <c r="N96" s="37">
        <f>SUM(D96,F96,H96,I96,J96,K96,L96,)</f>
        <v/>
      </c>
      <c r="O96" s="38">
        <f>IFERROR(M96/M140, 0)</f>
        <v/>
      </c>
      <c r="P96" s="39">
        <f>IFERROR(N96 / DetailedCapShares, 0)</f>
        <v/>
      </c>
    </row>
    <row r="97" ht="20" customHeight="1">
      <c r="A97" s="35" t="inlineStr">
        <is>
          <t>316065de0db3b350d3222c9af7a87c66</t>
        </is>
      </c>
      <c r="B97" s="35" t="inlineStr">
        <is>
          <t>Radhika Khazanchi</t>
        </is>
      </c>
      <c r="C97" s="36" t="n">
        <v>0</v>
      </c>
      <c r="D97" s="36" t="n">
        <v>0</v>
      </c>
      <c r="E97" s="36" t="n">
        <v>0</v>
      </c>
      <c r="F97" s="36" t="n">
        <v>0</v>
      </c>
      <c r="G97" s="36" t="n">
        <v>0</v>
      </c>
      <c r="H97" s="36" t="n">
        <v>0</v>
      </c>
      <c r="I97" s="36" t="n">
        <v>0</v>
      </c>
      <c r="J97" s="36" t="n">
        <v>0</v>
      </c>
      <c r="K97" s="36" t="n">
        <v>13700</v>
      </c>
      <c r="L97" s="36" t="n">
        <v>0</v>
      </c>
      <c r="M97" s="37">
        <f>SUM(C97,E97,G97,I97,)</f>
        <v/>
      </c>
      <c r="N97" s="37">
        <f>SUM(D97,F97,H97,I97,J97,K97,L97,)</f>
        <v/>
      </c>
      <c r="O97" s="38">
        <f>IFERROR(M97/M140, 0)</f>
        <v/>
      </c>
      <c r="P97" s="39">
        <f>IFERROR(N97 / DetailedCapShares, 0)</f>
        <v/>
      </c>
    </row>
    <row r="98" ht="20" customHeight="1">
      <c r="A98" s="35" t="inlineStr">
        <is>
          <t>e0b1d0cdb4230a5c2cd5f59835918e7f</t>
        </is>
      </c>
      <c r="B98" s="35" t="inlineStr">
        <is>
          <t>Richard Den Hollander</t>
        </is>
      </c>
      <c r="C98" s="36" t="n">
        <v>0</v>
      </c>
      <c r="D98" s="36" t="n">
        <v>0</v>
      </c>
      <c r="E98" s="36" t="n">
        <v>0</v>
      </c>
      <c r="F98" s="36" t="n">
        <v>0</v>
      </c>
      <c r="G98" s="36" t="n">
        <v>0</v>
      </c>
      <c r="H98" s="36" t="n">
        <v>0</v>
      </c>
      <c r="I98" s="36" t="n">
        <v>0</v>
      </c>
      <c r="J98" s="36" t="n">
        <v>0</v>
      </c>
      <c r="K98" s="36" t="n">
        <v>13550</v>
      </c>
      <c r="L98" s="36" t="n">
        <v>0</v>
      </c>
      <c r="M98" s="37">
        <f>SUM(C98,E98,G98,I98,)</f>
        <v/>
      </c>
      <c r="N98" s="37">
        <f>SUM(D98,F98,H98,I98,J98,K98,L98,)</f>
        <v/>
      </c>
      <c r="O98" s="38">
        <f>IFERROR(M98/M140, 0)</f>
        <v/>
      </c>
      <c r="P98" s="39">
        <f>IFERROR(N98 / DetailedCapShares, 0)</f>
        <v/>
      </c>
    </row>
    <row r="99" ht="20" customHeight="1">
      <c r="A99" s="35" t="inlineStr">
        <is>
          <t>072df9d607cc6edc8e71bf1ee1e5fb4e</t>
        </is>
      </c>
      <c r="B99" s="35" t="inlineStr">
        <is>
          <t>Richard Glenn Jones</t>
        </is>
      </c>
      <c r="C99" s="36" t="n">
        <v>0</v>
      </c>
      <c r="D99" s="36" t="n">
        <v>0</v>
      </c>
      <c r="E99" s="36" t="n">
        <v>0</v>
      </c>
      <c r="F99" s="36" t="n">
        <v>0</v>
      </c>
      <c r="G99" s="36" t="n">
        <v>0</v>
      </c>
      <c r="H99" s="36" t="n">
        <v>0</v>
      </c>
      <c r="I99" s="36" t="n">
        <v>0</v>
      </c>
      <c r="J99" s="36" t="n">
        <v>0</v>
      </c>
      <c r="K99" s="36" t="n">
        <v>14450</v>
      </c>
      <c r="L99" s="36" t="n">
        <v>0</v>
      </c>
      <c r="M99" s="37">
        <f>SUM(C99,E99,G99,I99,)</f>
        <v/>
      </c>
      <c r="N99" s="37">
        <f>SUM(D99,F99,H99,I99,J99,K99,L99,)</f>
        <v/>
      </c>
      <c r="O99" s="38">
        <f>IFERROR(M99/M140, 0)</f>
        <v/>
      </c>
      <c r="P99" s="39">
        <f>IFERROR(N99 / DetailedCapShares, 0)</f>
        <v/>
      </c>
    </row>
    <row r="100" ht="20" customHeight="1">
      <c r="A100" s="35" t="inlineStr">
        <is>
          <t>f891753e200b577456534935f1ec463e</t>
        </is>
      </c>
      <c r="B100" s="35" t="inlineStr">
        <is>
          <t>Richard Roelofs</t>
        </is>
      </c>
      <c r="C100" s="36" t="n">
        <v>0</v>
      </c>
      <c r="D100" s="36" t="n">
        <v>0</v>
      </c>
      <c r="E100" s="36" t="n">
        <v>0</v>
      </c>
      <c r="F100" s="36" t="n">
        <v>0</v>
      </c>
      <c r="G100" s="36" t="n">
        <v>0</v>
      </c>
      <c r="H100" s="36" t="n">
        <v>0</v>
      </c>
      <c r="I100" s="36" t="n">
        <v>0</v>
      </c>
      <c r="J100" s="36" t="n">
        <v>0</v>
      </c>
      <c r="K100" s="36" t="n">
        <v>8250</v>
      </c>
      <c r="L100" s="36" t="n">
        <v>0</v>
      </c>
      <c r="M100" s="37">
        <f>SUM(C100,E100,G100,I100,)</f>
        <v/>
      </c>
      <c r="N100" s="37">
        <f>SUM(D100,F100,H100,I100,J100,K100,L100,)</f>
        <v/>
      </c>
      <c r="O100" s="38">
        <f>IFERROR(M100/M140, 0)</f>
        <v/>
      </c>
      <c r="P100" s="39">
        <f>IFERROR(N100 / DetailedCapShares, 0)</f>
        <v/>
      </c>
    </row>
    <row r="101" ht="20" customHeight="1">
      <c r="A101" s="35" t="inlineStr">
        <is>
          <t>1185021dc34bbd5415850d077ebf76c0</t>
        </is>
      </c>
      <c r="B101" s="35" t="inlineStr">
        <is>
          <t>Robert Kupstas Byla</t>
        </is>
      </c>
      <c r="C101" s="36" t="n">
        <v>0</v>
      </c>
      <c r="D101" s="36" t="n">
        <v>0</v>
      </c>
      <c r="E101" s="36" t="n">
        <v>0</v>
      </c>
      <c r="F101" s="36" t="n">
        <v>0</v>
      </c>
      <c r="G101" s="36" t="n">
        <v>0</v>
      </c>
      <c r="H101" s="36" t="n">
        <v>0</v>
      </c>
      <c r="I101" s="36" t="n">
        <v>1610258</v>
      </c>
      <c r="J101" s="36" t="n">
        <v>0</v>
      </c>
      <c r="K101" s="36" t="n">
        <v>0</v>
      </c>
      <c r="L101" s="36" t="n">
        <v>0</v>
      </c>
      <c r="M101" s="37">
        <f>SUM(C101,E101,G101,I101,)</f>
        <v/>
      </c>
      <c r="N101" s="37">
        <f>SUM(D101,F101,H101,I101,J101,K101,L101,)</f>
        <v/>
      </c>
      <c r="O101" s="38">
        <f>IFERROR(M101/M140, 0)</f>
        <v/>
      </c>
      <c r="P101" s="39">
        <f>IFERROR(N101 / DetailedCapShares, 0)</f>
        <v/>
      </c>
    </row>
    <row r="102" ht="20" customHeight="1">
      <c r="A102" s="35" t="inlineStr">
        <is>
          <t>ea463b278fffac70d32b9975f869f418</t>
        </is>
      </c>
      <c r="B102" s="35" t="inlineStr">
        <is>
          <t>Round Tree Holdings LLC</t>
        </is>
      </c>
      <c r="C102" s="36" t="n">
        <v>0</v>
      </c>
      <c r="D102" s="36" t="n">
        <v>0</v>
      </c>
      <c r="E102" s="36" t="n">
        <v>0</v>
      </c>
      <c r="F102" s="36" t="n">
        <v>0</v>
      </c>
      <c r="G102" s="36" t="n">
        <v>38386</v>
      </c>
      <c r="H102" s="36" t="n">
        <v>38386</v>
      </c>
      <c r="I102" s="36" t="n">
        <v>0</v>
      </c>
      <c r="J102" s="36" t="n">
        <v>0</v>
      </c>
      <c r="K102" s="36" t="n">
        <v>0</v>
      </c>
      <c r="L102" s="36" t="n">
        <v>0</v>
      </c>
      <c r="M102" s="37">
        <f>SUM(C102,E102,G102,I102,)</f>
        <v/>
      </c>
      <c r="N102" s="37">
        <f>SUM(D102,F102,H102,I102,J102,K102,L102,)</f>
        <v/>
      </c>
      <c r="O102" s="38">
        <f>IFERROR(M102/M140, 0)</f>
        <v/>
      </c>
      <c r="P102" s="39">
        <f>IFERROR(N102 / DetailedCapShares, 0)</f>
        <v/>
      </c>
    </row>
    <row r="103" ht="20" customHeight="1">
      <c r="A103" s="35" t="inlineStr">
        <is>
          <t>50e53ba55482592cda3b9dac72e66243</t>
        </is>
      </c>
      <c r="B103" s="35" t="inlineStr">
        <is>
          <t>Rugby International Limited</t>
        </is>
      </c>
      <c r="C103" s="36" t="n">
        <v>0</v>
      </c>
      <c r="D103" s="36" t="n">
        <v>0</v>
      </c>
      <c r="E103" s="36" t="n">
        <v>598032</v>
      </c>
      <c r="F103" s="36" t="n">
        <v>598032</v>
      </c>
      <c r="G103" s="36" t="n">
        <v>0</v>
      </c>
      <c r="H103" s="36" t="n">
        <v>0</v>
      </c>
      <c r="I103" s="36" t="n">
        <v>0</v>
      </c>
      <c r="J103" s="36" t="n">
        <v>0</v>
      </c>
      <c r="K103" s="36" t="n">
        <v>0</v>
      </c>
      <c r="L103" s="36" t="n">
        <v>0</v>
      </c>
      <c r="M103" s="37">
        <f>SUM(C103,E103,G103,I103,)</f>
        <v/>
      </c>
      <c r="N103" s="37">
        <f>SUM(D103,F103,H103,I103,J103,K103,L103,)</f>
        <v/>
      </c>
      <c r="O103" s="38">
        <f>IFERROR(M103/M140, 0)</f>
        <v/>
      </c>
      <c r="P103" s="39">
        <f>IFERROR(N103 / DetailedCapShares, 0)</f>
        <v/>
      </c>
    </row>
    <row r="104" ht="20" customHeight="1">
      <c r="A104" s="35" t="inlineStr">
        <is>
          <t>55a819682538724c443ad0d0e14adfd5</t>
        </is>
      </c>
      <c r="B104" s="35" t="inlineStr">
        <is>
          <t>Saliha Latif</t>
        </is>
      </c>
      <c r="C104" s="36" t="n">
        <v>0</v>
      </c>
      <c r="D104" s="36" t="n">
        <v>0</v>
      </c>
      <c r="E104" s="36" t="n">
        <v>0</v>
      </c>
      <c r="F104" s="36" t="n">
        <v>0</v>
      </c>
      <c r="G104" s="36" t="n">
        <v>0</v>
      </c>
      <c r="H104" s="36" t="n">
        <v>0</v>
      </c>
      <c r="I104" s="36" t="n">
        <v>0</v>
      </c>
      <c r="J104" s="36" t="n">
        <v>0</v>
      </c>
      <c r="K104" s="36" t="n">
        <v>29561</v>
      </c>
      <c r="L104" s="36" t="n">
        <v>0</v>
      </c>
      <c r="M104" s="37">
        <f>SUM(C104,E104,G104,I104,)</f>
        <v/>
      </c>
      <c r="N104" s="37">
        <f>SUM(D104,F104,H104,I104,J104,K104,L104,)</f>
        <v/>
      </c>
      <c r="O104" s="38">
        <f>IFERROR(M104/M140, 0)</f>
        <v/>
      </c>
      <c r="P104" s="39">
        <f>IFERROR(N104 / DetailedCapShares, 0)</f>
        <v/>
      </c>
    </row>
    <row r="105" ht="20" customHeight="1">
      <c r="A105" s="35" t="inlineStr">
        <is>
          <t>0429e22450ef5708f3ee652cb1116830</t>
        </is>
      </c>
      <c r="B105" s="35" t="inlineStr">
        <is>
          <t>Sami Bissani</t>
        </is>
      </c>
      <c r="C105" s="36" t="n">
        <v>0</v>
      </c>
      <c r="D105" s="36" t="n">
        <v>0</v>
      </c>
      <c r="E105" s="36" t="n">
        <v>0</v>
      </c>
      <c r="F105" s="36" t="n">
        <v>0</v>
      </c>
      <c r="G105" s="36" t="n">
        <v>0</v>
      </c>
      <c r="H105" s="36" t="n">
        <v>0</v>
      </c>
      <c r="I105" s="36" t="n">
        <v>0</v>
      </c>
      <c r="J105" s="36" t="n">
        <v>0</v>
      </c>
      <c r="K105" s="36" t="n">
        <v>27900</v>
      </c>
      <c r="L105" s="36" t="n">
        <v>0</v>
      </c>
      <c r="M105" s="37">
        <f>SUM(C105,E105,G105,I105,)</f>
        <v/>
      </c>
      <c r="N105" s="37">
        <f>SUM(D105,F105,H105,I105,J105,K105,L105,)</f>
        <v/>
      </c>
      <c r="O105" s="38">
        <f>IFERROR(M105/M140, 0)</f>
        <v/>
      </c>
      <c r="P105" s="39">
        <f>IFERROR(N105 / DetailedCapShares, 0)</f>
        <v/>
      </c>
    </row>
    <row r="106" ht="20" customHeight="1">
      <c r="A106" s="35" t="inlineStr">
        <is>
          <t>053b5c7f1f0e9dfaa3237fed94f94787</t>
        </is>
      </c>
      <c r="B106" s="35" t="inlineStr">
        <is>
          <t>Sancta Capital Partners LP</t>
        </is>
      </c>
      <c r="C106" s="36" t="n">
        <v>0</v>
      </c>
      <c r="D106" s="36" t="n">
        <v>0</v>
      </c>
      <c r="E106" s="36" t="n">
        <v>0</v>
      </c>
      <c r="F106" s="36" t="n">
        <v>0</v>
      </c>
      <c r="G106" s="36" t="n">
        <v>0</v>
      </c>
      <c r="H106" s="36" t="n">
        <v>0</v>
      </c>
      <c r="I106" s="36" t="n">
        <v>0</v>
      </c>
      <c r="J106" s="36" t="n">
        <v>0</v>
      </c>
      <c r="K106" s="36" t="n">
        <v>0</v>
      </c>
      <c r="L106" s="36" t="n">
        <v>595137</v>
      </c>
      <c r="M106" s="37">
        <f>SUM(C106,E106,G106,I106,)</f>
        <v/>
      </c>
      <c r="N106" s="37">
        <f>SUM(D106,F106,H106,I106,J106,K106,L106,)</f>
        <v/>
      </c>
      <c r="O106" s="38">
        <f>IFERROR(M106/M140, 0)</f>
        <v/>
      </c>
      <c r="P106" s="39">
        <f>IFERROR(N106 / DetailedCapShares, 0)</f>
        <v/>
      </c>
    </row>
    <row r="107" ht="20" customHeight="1">
      <c r="A107" s="35" t="inlineStr">
        <is>
          <t>cc7f387dd03a1c0df86b34eae750a83c</t>
        </is>
      </c>
      <c r="B107" s="35" t="inlineStr">
        <is>
          <t>Sancta GP Ltd</t>
        </is>
      </c>
      <c r="C107" s="36" t="n">
        <v>0</v>
      </c>
      <c r="D107" s="36" t="n">
        <v>0</v>
      </c>
      <c r="E107" s="36" t="n">
        <v>0</v>
      </c>
      <c r="F107" s="36" t="n">
        <v>0</v>
      </c>
      <c r="G107" s="36" t="n">
        <v>0</v>
      </c>
      <c r="H107" s="36" t="n">
        <v>0</v>
      </c>
      <c r="I107" s="36" t="n">
        <v>0</v>
      </c>
      <c r="J107" s="36" t="n">
        <v>0</v>
      </c>
      <c r="K107" s="36" t="n">
        <v>0</v>
      </c>
      <c r="L107" s="36" t="n">
        <v>167694</v>
      </c>
      <c r="M107" s="37">
        <f>SUM(C107,E107,G107,I107,)</f>
        <v/>
      </c>
      <c r="N107" s="37">
        <f>SUM(D107,F107,H107,I107,J107,K107,L107,)</f>
        <v/>
      </c>
      <c r="O107" s="38">
        <f>IFERROR(M107/M140, 0)</f>
        <v/>
      </c>
      <c r="P107" s="39">
        <f>IFERROR(N107 / DetailedCapShares, 0)</f>
        <v/>
      </c>
    </row>
    <row r="108" ht="20" customHeight="1">
      <c r="A108" s="35" t="inlineStr">
        <is>
          <t>018b510262404cd9e1802bbebc92dfde</t>
        </is>
      </c>
      <c r="B108" s="35" t="inlineStr">
        <is>
          <t>Sanjeev Kizhakkekalam</t>
        </is>
      </c>
      <c r="C108" s="36" t="n">
        <v>0</v>
      </c>
      <c r="D108" s="36" t="n">
        <v>0</v>
      </c>
      <c r="E108" s="36" t="n">
        <v>0</v>
      </c>
      <c r="F108" s="36" t="n">
        <v>0</v>
      </c>
      <c r="G108" s="36" t="n">
        <v>0</v>
      </c>
      <c r="H108" s="36" t="n">
        <v>0</v>
      </c>
      <c r="I108" s="36" t="n">
        <v>0</v>
      </c>
      <c r="J108" s="36" t="n">
        <v>0</v>
      </c>
      <c r="K108" s="36" t="n">
        <v>8200</v>
      </c>
      <c r="L108" s="36" t="n">
        <v>0</v>
      </c>
      <c r="M108" s="37">
        <f>SUM(C108,E108,G108,I108,)</f>
        <v/>
      </c>
      <c r="N108" s="37">
        <f>SUM(D108,F108,H108,I108,J108,K108,L108,)</f>
        <v/>
      </c>
      <c r="O108" s="38">
        <f>IFERROR(M108/M140, 0)</f>
        <v/>
      </c>
      <c r="P108" s="39">
        <f>IFERROR(N108 / DetailedCapShares, 0)</f>
        <v/>
      </c>
    </row>
    <row r="109" ht="20" customHeight="1">
      <c r="A109" s="35" t="inlineStr">
        <is>
          <t>0af610602e7d7a56fe013f1d2df08aaa</t>
        </is>
      </c>
      <c r="B109" s="35" t="inlineStr">
        <is>
          <t>Saqib Zia</t>
        </is>
      </c>
      <c r="C109" s="36" t="n">
        <v>0</v>
      </c>
      <c r="D109" s="36" t="n">
        <v>0</v>
      </c>
      <c r="E109" s="36" t="n">
        <v>0</v>
      </c>
      <c r="F109" s="36" t="n">
        <v>0</v>
      </c>
      <c r="G109" s="36" t="n">
        <v>0</v>
      </c>
      <c r="H109" s="36" t="n">
        <v>0</v>
      </c>
      <c r="I109" s="36" t="n">
        <v>0</v>
      </c>
      <c r="J109" s="36" t="n">
        <v>0</v>
      </c>
      <c r="K109" s="36" t="n">
        <v>259877</v>
      </c>
      <c r="L109" s="36" t="n">
        <v>0</v>
      </c>
      <c r="M109" s="37">
        <f>SUM(C109,E109,G109,I109,)</f>
        <v/>
      </c>
      <c r="N109" s="37">
        <f>SUM(D109,F109,H109,I109,J109,K109,L109,)</f>
        <v/>
      </c>
      <c r="O109" s="38">
        <f>IFERROR(M109/M140, 0)</f>
        <v/>
      </c>
      <c r="P109" s="39">
        <f>IFERROR(N109 / DetailedCapShares, 0)</f>
        <v/>
      </c>
    </row>
    <row r="110" ht="20" customHeight="1">
      <c r="A110" s="35" t="inlineStr">
        <is>
          <t>ac97a8441704beb6f5491a9e72b18d17</t>
        </is>
      </c>
      <c r="B110" s="35" t="inlineStr">
        <is>
          <t>SCMC Holdings North, LLC</t>
        </is>
      </c>
      <c r="C110" s="36" t="n">
        <v>0</v>
      </c>
      <c r="D110" s="36" t="n">
        <v>0</v>
      </c>
      <c r="E110" s="36" t="n">
        <v>1406</v>
      </c>
      <c r="F110" s="36" t="n">
        <v>1406</v>
      </c>
      <c r="G110" s="36" t="n">
        <v>0</v>
      </c>
      <c r="H110" s="36" t="n">
        <v>0</v>
      </c>
      <c r="I110" s="36" t="n">
        <v>0</v>
      </c>
      <c r="J110" s="36" t="n">
        <v>0</v>
      </c>
      <c r="K110" s="36" t="n">
        <v>0</v>
      </c>
      <c r="L110" s="36" t="n">
        <v>0</v>
      </c>
      <c r="M110" s="37">
        <f>SUM(C110,E110,G110,I110,)</f>
        <v/>
      </c>
      <c r="N110" s="37">
        <f>SUM(D110,F110,H110,I110,J110,K110,L110,)</f>
        <v/>
      </c>
      <c r="O110" s="38">
        <f>IFERROR(M110/M140, 0)</f>
        <v/>
      </c>
      <c r="P110" s="39">
        <f>IFERROR(N110 / DetailedCapShares, 0)</f>
        <v/>
      </c>
    </row>
    <row r="111" ht="20" customHeight="1">
      <c r="A111" s="35" t="inlineStr">
        <is>
          <t>e033ec6daebc1b854e0dbae78dc3982e</t>
        </is>
      </c>
      <c r="B111" s="35" t="inlineStr">
        <is>
          <t>Sean P. Breen</t>
        </is>
      </c>
      <c r="C111" s="36" t="n">
        <v>0</v>
      </c>
      <c r="D111" s="36" t="n">
        <v>0</v>
      </c>
      <c r="E111" s="36" t="n">
        <v>15636</v>
      </c>
      <c r="F111" s="36" t="n">
        <v>15636</v>
      </c>
      <c r="G111" s="36" t="n">
        <v>57323</v>
      </c>
      <c r="H111" s="36" t="n">
        <v>57323</v>
      </c>
      <c r="I111" s="36" t="n">
        <v>0</v>
      </c>
      <c r="J111" s="36" t="n">
        <v>0</v>
      </c>
      <c r="K111" s="36" t="n">
        <v>0</v>
      </c>
      <c r="L111" s="36" t="n">
        <v>0</v>
      </c>
      <c r="M111" s="37">
        <f>SUM(C111,E111,G111,I111,)</f>
        <v/>
      </c>
      <c r="N111" s="37">
        <f>SUM(D111,F111,H111,I111,J111,K111,L111,)</f>
        <v/>
      </c>
      <c r="O111" s="38">
        <f>IFERROR(M111/M140, 0)</f>
        <v/>
      </c>
      <c r="P111" s="39">
        <f>IFERROR(N111 / DetailedCapShares, 0)</f>
        <v/>
      </c>
    </row>
    <row r="112" ht="20" customHeight="1">
      <c r="A112" s="35" t="inlineStr">
        <is>
          <t>e9d8a1a976b116b42adb62f4f0eefb07</t>
        </is>
      </c>
      <c r="B112" s="35" t="inlineStr">
        <is>
          <t>Shahryar Ahrestani</t>
        </is>
      </c>
      <c r="C112" s="36" t="n">
        <v>0</v>
      </c>
      <c r="D112" s="36" t="n">
        <v>0</v>
      </c>
      <c r="E112" s="36" t="n">
        <v>0</v>
      </c>
      <c r="F112" s="36" t="n">
        <v>0</v>
      </c>
      <c r="G112" s="36" t="n">
        <v>0</v>
      </c>
      <c r="H112" s="36" t="n">
        <v>0</v>
      </c>
      <c r="I112" s="36" t="n">
        <v>18550</v>
      </c>
      <c r="J112" s="36" t="n">
        <v>0</v>
      </c>
      <c r="K112" s="36" t="n">
        <v>0</v>
      </c>
      <c r="L112" s="36" t="n">
        <v>0</v>
      </c>
      <c r="M112" s="37">
        <f>SUM(C112,E112,G112,I112,)</f>
        <v/>
      </c>
      <c r="N112" s="37">
        <f>SUM(D112,F112,H112,I112,J112,K112,L112,)</f>
        <v/>
      </c>
      <c r="O112" s="38">
        <f>IFERROR(M112/M140, 0)</f>
        <v/>
      </c>
      <c r="P112" s="39">
        <f>IFERROR(N112 / DetailedCapShares, 0)</f>
        <v/>
      </c>
    </row>
    <row r="113" ht="20" customHeight="1">
      <c r="A113" s="35" t="inlineStr">
        <is>
          <t>889713cb35fbc328bd567766956c94e3</t>
        </is>
      </c>
      <c r="B113" s="35" t="inlineStr">
        <is>
          <t>Sheikha Shamma Bint Sultan Bin Khalifa Al Nahyan</t>
        </is>
      </c>
      <c r="C113" s="36" t="n">
        <v>0</v>
      </c>
      <c r="D113" s="36" t="n">
        <v>0</v>
      </c>
      <c r="E113" s="36" t="n">
        <v>466447</v>
      </c>
      <c r="F113" s="36" t="n">
        <v>466447</v>
      </c>
      <c r="G113" s="36" t="n">
        <v>0</v>
      </c>
      <c r="H113" s="36" t="n">
        <v>0</v>
      </c>
      <c r="I113" s="36" t="n">
        <v>0</v>
      </c>
      <c r="J113" s="36" t="n">
        <v>0</v>
      </c>
      <c r="K113" s="36" t="n">
        <v>33167</v>
      </c>
      <c r="L113" s="36" t="n">
        <v>0</v>
      </c>
      <c r="M113" s="37">
        <f>SUM(C113,E113,G113,I113,)</f>
        <v/>
      </c>
      <c r="N113" s="37">
        <f>SUM(D113,F113,H113,I113,J113,K113,L113,)</f>
        <v/>
      </c>
      <c r="O113" s="38">
        <f>IFERROR(M113/M140, 0)</f>
        <v/>
      </c>
      <c r="P113" s="39">
        <f>IFERROR(N113 / DetailedCapShares, 0)</f>
        <v/>
      </c>
    </row>
    <row r="114" ht="20" customHeight="1">
      <c r="A114" s="35" t="inlineStr">
        <is>
          <t>f4df5ebc0a91df1c70c977bdfa3fffe9</t>
        </is>
      </c>
      <c r="B114" s="35" t="inlineStr">
        <is>
          <t>Shivani Santoki</t>
        </is>
      </c>
      <c r="C114" s="36" t="n">
        <v>0</v>
      </c>
      <c r="D114" s="36" t="n">
        <v>0</v>
      </c>
      <c r="E114" s="36" t="n">
        <v>0</v>
      </c>
      <c r="F114" s="36" t="n">
        <v>0</v>
      </c>
      <c r="G114" s="36" t="n">
        <v>0</v>
      </c>
      <c r="H114" s="36" t="n">
        <v>0</v>
      </c>
      <c r="I114" s="36" t="n">
        <v>0</v>
      </c>
      <c r="J114" s="36" t="n">
        <v>0</v>
      </c>
      <c r="K114" s="36" t="n">
        <v>16200</v>
      </c>
      <c r="L114" s="36" t="n">
        <v>0</v>
      </c>
      <c r="M114" s="37">
        <f>SUM(C114,E114,G114,I114,)</f>
        <v/>
      </c>
      <c r="N114" s="37">
        <f>SUM(D114,F114,H114,I114,J114,K114,L114,)</f>
        <v/>
      </c>
      <c r="O114" s="38">
        <f>IFERROR(M114/M140, 0)</f>
        <v/>
      </c>
      <c r="P114" s="39">
        <f>IFERROR(N114 / DetailedCapShares, 0)</f>
        <v/>
      </c>
    </row>
    <row r="115" ht="20" customHeight="1">
      <c r="A115" s="35" t="inlineStr">
        <is>
          <t>cb83262263d4578bffa5a60047f99de4</t>
        </is>
      </c>
      <c r="B115" s="35" t="inlineStr">
        <is>
          <t>Shorooq Investments PLLC</t>
        </is>
      </c>
      <c r="C115" s="36" t="n">
        <v>0</v>
      </c>
      <c r="D115" s="36" t="n">
        <v>0</v>
      </c>
      <c r="E115" s="36" t="n">
        <v>0</v>
      </c>
      <c r="F115" s="36" t="n">
        <v>0</v>
      </c>
      <c r="G115" s="36" t="n">
        <v>432936</v>
      </c>
      <c r="H115" s="36" t="n">
        <v>432936</v>
      </c>
      <c r="I115" s="36" t="n">
        <v>0</v>
      </c>
      <c r="J115" s="36" t="n">
        <v>0</v>
      </c>
      <c r="K115" s="36" t="n">
        <v>0</v>
      </c>
      <c r="L115" s="36" t="n">
        <v>0</v>
      </c>
      <c r="M115" s="37">
        <f>SUM(C115,E115,G115,I115,)</f>
        <v/>
      </c>
      <c r="N115" s="37">
        <f>SUM(D115,F115,H115,I115,J115,K115,L115,)</f>
        <v/>
      </c>
      <c r="O115" s="38">
        <f>IFERROR(M115/M140, 0)</f>
        <v/>
      </c>
      <c r="P115" s="39">
        <f>IFERROR(N115 / DetailedCapShares, 0)</f>
        <v/>
      </c>
    </row>
    <row r="116" ht="20" customHeight="1">
      <c r="A116" s="35" t="inlineStr">
        <is>
          <t>dd9e1ffbda2027b56670c88361b04956</t>
        </is>
      </c>
      <c r="B116" s="35" t="inlineStr">
        <is>
          <t>Shuaa Capital psc</t>
        </is>
      </c>
      <c r="C116" s="36" t="n">
        <v>0</v>
      </c>
      <c r="D116" s="36" t="n">
        <v>0</v>
      </c>
      <c r="E116" s="36" t="n">
        <v>0</v>
      </c>
      <c r="F116" s="36" t="n">
        <v>0</v>
      </c>
      <c r="G116" s="36" t="n">
        <v>0</v>
      </c>
      <c r="H116" s="36" t="n">
        <v>0</v>
      </c>
      <c r="I116" s="36" t="n">
        <v>0</v>
      </c>
      <c r="J116" s="36" t="n">
        <v>0</v>
      </c>
      <c r="K116" s="36" t="n">
        <v>0</v>
      </c>
      <c r="L116" s="36" t="n">
        <v>450743</v>
      </c>
      <c r="M116" s="37">
        <f>SUM(C116,E116,G116,I116,)</f>
        <v/>
      </c>
      <c r="N116" s="37">
        <f>SUM(D116,F116,H116,I116,J116,K116,L116,)</f>
        <v/>
      </c>
      <c r="O116" s="38">
        <f>IFERROR(M116/M140, 0)</f>
        <v/>
      </c>
      <c r="P116" s="39">
        <f>IFERROR(N116 / DetailedCapShares, 0)</f>
        <v/>
      </c>
    </row>
    <row r="117" ht="20" customHeight="1">
      <c r="A117" s="35" t="inlineStr">
        <is>
          <t>ba79fa51c835b8e61a2bf4a0b161a353</t>
        </is>
      </c>
      <c r="B117" s="35" t="inlineStr">
        <is>
          <t>Sjef Smits</t>
        </is>
      </c>
      <c r="C117" s="36" t="n">
        <v>0</v>
      </c>
      <c r="D117" s="36" t="n">
        <v>0</v>
      </c>
      <c r="E117" s="36" t="n">
        <v>0</v>
      </c>
      <c r="F117" s="36" t="n">
        <v>0</v>
      </c>
      <c r="G117" s="36" t="n">
        <v>0</v>
      </c>
      <c r="H117" s="36" t="n">
        <v>0</v>
      </c>
      <c r="I117" s="36" t="n">
        <v>0</v>
      </c>
      <c r="J117" s="36" t="n">
        <v>33167</v>
      </c>
      <c r="K117" s="36" t="n">
        <v>0</v>
      </c>
      <c r="L117" s="36" t="n">
        <v>0</v>
      </c>
      <c r="M117" s="37">
        <f>SUM(C117,E117,G117,I117,)</f>
        <v/>
      </c>
      <c r="N117" s="37">
        <f>SUM(D117,F117,H117,I117,J117,K117,L117,)</f>
        <v/>
      </c>
      <c r="O117" s="38">
        <f>IFERROR(M117/M140, 0)</f>
        <v/>
      </c>
      <c r="P117" s="39">
        <f>IFERROR(N117 / DetailedCapShares, 0)</f>
        <v/>
      </c>
    </row>
    <row r="118" ht="20" customHeight="1">
      <c r="A118" s="35" t="inlineStr">
        <is>
          <t>3e814d75b2b6b35246bc2e644e8f6783</t>
        </is>
      </c>
      <c r="B118" s="35" t="inlineStr">
        <is>
          <t>Sky Kurtz</t>
        </is>
      </c>
      <c r="C118" s="36" t="n">
        <v>0</v>
      </c>
      <c r="D118" s="36" t="n">
        <v>0</v>
      </c>
      <c r="E118" s="36" t="n">
        <v>206653</v>
      </c>
      <c r="F118" s="36" t="n">
        <v>206653</v>
      </c>
      <c r="G118" s="36" t="n">
        <v>0</v>
      </c>
      <c r="H118" s="36" t="n">
        <v>0</v>
      </c>
      <c r="I118" s="36" t="n">
        <v>5084674</v>
      </c>
      <c r="J118" s="36" t="n">
        <v>0</v>
      </c>
      <c r="K118" s="36" t="n">
        <v>902378</v>
      </c>
      <c r="L118" s="36" t="n">
        <v>0</v>
      </c>
      <c r="M118" s="37">
        <f>SUM(C118,E118,G118,I118,)</f>
        <v/>
      </c>
      <c r="N118" s="37">
        <f>SUM(D118,F118,H118,I118,J118,K118,L118,)</f>
        <v/>
      </c>
      <c r="O118" s="38">
        <f>IFERROR(M118/M140, 0)</f>
        <v/>
      </c>
      <c r="P118" s="39">
        <f>IFERROR(N118 / DetailedCapShares, 0)</f>
        <v/>
      </c>
    </row>
    <row r="119" ht="20" customHeight="1">
      <c r="A119" s="35" t="inlineStr">
        <is>
          <t>a7905530b65fdfa467fdacf2a9b9beb9</t>
        </is>
      </c>
      <c r="B119" s="35" t="inlineStr">
        <is>
          <t>Sophia You</t>
        </is>
      </c>
      <c r="C119" s="36" t="n">
        <v>0</v>
      </c>
      <c r="D119" s="36" t="n">
        <v>0</v>
      </c>
      <c r="E119" s="36" t="n">
        <v>148441</v>
      </c>
      <c r="F119" s="36" t="n">
        <v>148441</v>
      </c>
      <c r="G119" s="36" t="n">
        <v>652140</v>
      </c>
      <c r="H119" s="36" t="n">
        <v>652140</v>
      </c>
      <c r="I119" s="36" t="n">
        <v>0</v>
      </c>
      <c r="J119" s="36" t="n">
        <v>66335</v>
      </c>
      <c r="K119" s="36" t="n">
        <v>151625</v>
      </c>
      <c r="L119" s="36" t="n">
        <v>0</v>
      </c>
      <c r="M119" s="37">
        <f>SUM(C119,E119,G119,I119,)</f>
        <v/>
      </c>
      <c r="N119" s="37">
        <f>SUM(D119,F119,H119,I119,J119,K119,L119,)</f>
        <v/>
      </c>
      <c r="O119" s="38">
        <f>IFERROR(M119/M140, 0)</f>
        <v/>
      </c>
      <c r="P119" s="39">
        <f>IFERROR(N119 / DetailedCapShares, 0)</f>
        <v/>
      </c>
    </row>
    <row r="120" ht="20" customHeight="1">
      <c r="A120" s="35" t="inlineStr">
        <is>
          <t>9a8bf85d5351b0d42c9be95c434cc449</t>
        </is>
      </c>
      <c r="B120" s="35" t="inlineStr">
        <is>
          <t>Subhi Khudairi</t>
        </is>
      </c>
      <c r="C120" s="36" t="n">
        <v>0</v>
      </c>
      <c r="D120" s="36" t="n">
        <v>0</v>
      </c>
      <c r="E120" s="36" t="n">
        <v>0</v>
      </c>
      <c r="F120" s="36" t="n">
        <v>0</v>
      </c>
      <c r="G120" s="36" t="n">
        <v>57578</v>
      </c>
      <c r="H120" s="36" t="n">
        <v>57578</v>
      </c>
      <c r="I120" s="36" t="n">
        <v>0</v>
      </c>
      <c r="J120" s="36" t="n">
        <v>0</v>
      </c>
      <c r="K120" s="36" t="n">
        <v>0</v>
      </c>
      <c r="L120" s="36" t="n">
        <v>0</v>
      </c>
      <c r="M120" s="37">
        <f>SUM(C120,E120,G120,I120,)</f>
        <v/>
      </c>
      <c r="N120" s="37">
        <f>SUM(D120,F120,H120,I120,J120,K120,L120,)</f>
        <v/>
      </c>
      <c r="O120" s="38">
        <f>IFERROR(M120/M140, 0)</f>
        <v/>
      </c>
      <c r="P120" s="39">
        <f>IFERROR(N120 / DetailedCapShares, 0)</f>
        <v/>
      </c>
    </row>
    <row r="121" ht="20" customHeight="1">
      <c r="A121" s="35" t="inlineStr">
        <is>
          <t>7dc7957da71deafad3a41db6afe65475</t>
        </is>
      </c>
      <c r="B121" s="35" t="inlineStr">
        <is>
          <t>Sultan Bin Khalid Al Saud</t>
        </is>
      </c>
      <c r="C121" s="36" t="n">
        <v>0</v>
      </c>
      <c r="D121" s="36" t="n">
        <v>0</v>
      </c>
      <c r="E121" s="36" t="n">
        <v>13551</v>
      </c>
      <c r="F121" s="36" t="n">
        <v>13551</v>
      </c>
      <c r="G121" s="36" t="n">
        <v>230314</v>
      </c>
      <c r="H121" s="36" t="n">
        <v>230314</v>
      </c>
      <c r="I121" s="36" t="n">
        <v>0</v>
      </c>
      <c r="J121" s="36" t="n">
        <v>962687</v>
      </c>
      <c r="K121" s="36" t="n">
        <v>0</v>
      </c>
      <c r="L121" s="36" t="n">
        <v>0</v>
      </c>
      <c r="M121" s="37">
        <f>SUM(C121,E121,G121,I121,)</f>
        <v/>
      </c>
      <c r="N121" s="37">
        <f>SUM(D121,F121,H121,I121,J121,K121,L121,)</f>
        <v/>
      </c>
      <c r="O121" s="38">
        <f>IFERROR(M121/M140, 0)</f>
        <v/>
      </c>
      <c r="P121" s="39">
        <f>IFERROR(N121 / DetailedCapShares, 0)</f>
        <v/>
      </c>
    </row>
    <row r="122" ht="20" customHeight="1">
      <c r="A122" s="35" t="inlineStr">
        <is>
          <t>c7cfc56e0920fe1002ea998e57a6285c</t>
        </is>
      </c>
      <c r="B122" s="35" t="inlineStr">
        <is>
          <t>Summit Venture Partners LLC</t>
        </is>
      </c>
      <c r="C122" s="36" t="n">
        <v>0</v>
      </c>
      <c r="D122" s="36" t="n">
        <v>0</v>
      </c>
      <c r="E122" s="36" t="n">
        <v>925169</v>
      </c>
      <c r="F122" s="36" t="n">
        <v>925169</v>
      </c>
      <c r="G122" s="36" t="n">
        <v>57578</v>
      </c>
      <c r="H122" s="36" t="n">
        <v>57578</v>
      </c>
      <c r="I122" s="36" t="n">
        <v>0</v>
      </c>
      <c r="J122" s="36" t="n">
        <v>0</v>
      </c>
      <c r="K122" s="36" t="n">
        <v>127330</v>
      </c>
      <c r="L122" s="36" t="n">
        <v>0</v>
      </c>
      <c r="M122" s="37">
        <f>SUM(C122,E122,G122,I122,)</f>
        <v/>
      </c>
      <c r="N122" s="37">
        <f>SUM(D122,F122,H122,I122,J122,K122,L122,)</f>
        <v/>
      </c>
      <c r="O122" s="38">
        <f>IFERROR(M122/M140, 0)</f>
        <v/>
      </c>
      <c r="P122" s="39">
        <f>IFERROR(N122 / DetailedCapShares, 0)</f>
        <v/>
      </c>
    </row>
    <row r="123" ht="20" customHeight="1">
      <c r="A123" s="35" t="inlineStr">
        <is>
          <t>9bad86fdb6f772070fba51c78c90ca74</t>
        </is>
      </c>
      <c r="B123" s="35" t="inlineStr">
        <is>
          <t>Susanne Hassani</t>
        </is>
      </c>
      <c r="C123" s="36" t="n">
        <v>0</v>
      </c>
      <c r="D123" s="36" t="n">
        <v>0</v>
      </c>
      <c r="E123" s="36" t="n">
        <v>0</v>
      </c>
      <c r="F123" s="36" t="n">
        <v>0</v>
      </c>
      <c r="G123" s="36" t="n">
        <v>0</v>
      </c>
      <c r="H123" s="36" t="n">
        <v>0</v>
      </c>
      <c r="I123" s="36" t="n">
        <v>4875</v>
      </c>
      <c r="J123" s="36" t="n">
        <v>0</v>
      </c>
      <c r="K123" s="36" t="n">
        <v>0</v>
      </c>
      <c r="L123" s="36" t="n">
        <v>0</v>
      </c>
      <c r="M123" s="37">
        <f>SUM(C123,E123,G123,I123,)</f>
        <v/>
      </c>
      <c r="N123" s="37">
        <f>SUM(D123,F123,H123,I123,J123,K123,L123,)</f>
        <v/>
      </c>
      <c r="O123" s="38">
        <f>IFERROR(M123/M140, 0)</f>
        <v/>
      </c>
      <c r="P123" s="39">
        <f>IFERROR(N123 / DetailedCapShares, 0)</f>
        <v/>
      </c>
    </row>
    <row r="124" ht="20" customHeight="1">
      <c r="A124" s="35" t="inlineStr">
        <is>
          <t>7b9852f866d9a70f3c8f6db84f00a3d7</t>
        </is>
      </c>
      <c r="B124" s="35" t="inlineStr">
        <is>
          <t>Tarek Mechref</t>
        </is>
      </c>
      <c r="C124" s="36" t="n">
        <v>0</v>
      </c>
      <c r="D124" s="36" t="n">
        <v>0</v>
      </c>
      <c r="E124" s="36" t="n">
        <v>0</v>
      </c>
      <c r="F124" s="36" t="n">
        <v>0</v>
      </c>
      <c r="G124" s="36" t="n">
        <v>0</v>
      </c>
      <c r="H124" s="36" t="n">
        <v>0</v>
      </c>
      <c r="I124" s="36" t="n">
        <v>0</v>
      </c>
      <c r="J124" s="36" t="n">
        <v>0</v>
      </c>
      <c r="K124" s="36" t="n">
        <v>4200</v>
      </c>
      <c r="L124" s="36" t="n">
        <v>0</v>
      </c>
      <c r="M124" s="37">
        <f>SUM(C124,E124,G124,I124,)</f>
        <v/>
      </c>
      <c r="N124" s="37">
        <f>SUM(D124,F124,H124,I124,J124,K124,L124,)</f>
        <v/>
      </c>
      <c r="O124" s="38">
        <f>IFERROR(M124/M140, 0)</f>
        <v/>
      </c>
      <c r="P124" s="39">
        <f>IFERROR(N124 / DetailedCapShares, 0)</f>
        <v/>
      </c>
    </row>
    <row r="125" ht="20" customHeight="1">
      <c r="A125" s="35" t="inlineStr">
        <is>
          <t>1f7a7a72574bbbcba6d40527c72eb472</t>
        </is>
      </c>
      <c r="B125" s="35" t="inlineStr">
        <is>
          <t>Tareq Sanad</t>
        </is>
      </c>
      <c r="C125" s="36" t="n">
        <v>0</v>
      </c>
      <c r="D125" s="36" t="n">
        <v>0</v>
      </c>
      <c r="E125" s="36" t="n">
        <v>0</v>
      </c>
      <c r="F125" s="36" t="n">
        <v>0</v>
      </c>
      <c r="G125" s="36" t="n">
        <v>0</v>
      </c>
      <c r="H125" s="36" t="n">
        <v>0</v>
      </c>
      <c r="I125" s="36" t="n">
        <v>0</v>
      </c>
      <c r="J125" s="36" t="n">
        <v>0</v>
      </c>
      <c r="K125" s="36" t="n">
        <v>405137</v>
      </c>
      <c r="L125" s="36" t="n">
        <v>0</v>
      </c>
      <c r="M125" s="37">
        <f>SUM(C125,E125,G125,I125,)</f>
        <v/>
      </c>
      <c r="N125" s="37">
        <f>SUM(D125,F125,H125,I125,J125,K125,L125,)</f>
        <v/>
      </c>
      <c r="O125" s="38">
        <f>IFERROR(M125/M140, 0)</f>
        <v/>
      </c>
      <c r="P125" s="39">
        <f>IFERROR(N125 / DetailedCapShares, 0)</f>
        <v/>
      </c>
    </row>
    <row r="126" ht="20" customHeight="1">
      <c r="A126" s="35" t="inlineStr">
        <is>
          <t>dca13d93c496ef7bcd4131cb5f523dbf</t>
        </is>
      </c>
      <c r="B126" s="35" t="inlineStr">
        <is>
          <t>Thomas Johannes Prins</t>
        </is>
      </c>
      <c r="C126" s="36" t="n">
        <v>0</v>
      </c>
      <c r="D126" s="36" t="n">
        <v>0</v>
      </c>
      <c r="E126" s="36" t="n">
        <v>0</v>
      </c>
      <c r="F126" s="36" t="n">
        <v>0</v>
      </c>
      <c r="G126" s="36" t="n">
        <v>0</v>
      </c>
      <c r="H126" s="36" t="n">
        <v>0</v>
      </c>
      <c r="I126" s="36" t="n">
        <v>16847</v>
      </c>
      <c r="J126" s="36" t="n">
        <v>0</v>
      </c>
      <c r="K126" s="36" t="n">
        <v>15000</v>
      </c>
      <c r="L126" s="36" t="n">
        <v>0</v>
      </c>
      <c r="M126" s="37">
        <f>SUM(C126,E126,G126,I126,)</f>
        <v/>
      </c>
      <c r="N126" s="37">
        <f>SUM(D126,F126,H126,I126,J126,K126,L126,)</f>
        <v/>
      </c>
      <c r="O126" s="38">
        <f>IFERROR(M126/M140, 0)</f>
        <v/>
      </c>
      <c r="P126" s="39">
        <f>IFERROR(N126 / DetailedCapShares, 0)</f>
        <v/>
      </c>
    </row>
    <row r="127" ht="20" customHeight="1">
      <c r="A127" s="35" t="inlineStr">
        <is>
          <t>2144dc5a80ae0f06f0c57b5ae12d674f</t>
        </is>
      </c>
      <c r="B127" s="35" t="inlineStr">
        <is>
          <t>Thomas Larssen</t>
        </is>
      </c>
      <c r="C127" s="36" t="n">
        <v>0</v>
      </c>
      <c r="D127" s="36" t="n">
        <v>0</v>
      </c>
      <c r="E127" s="36" t="n">
        <v>0</v>
      </c>
      <c r="F127" s="36" t="n">
        <v>0</v>
      </c>
      <c r="G127" s="36" t="n">
        <v>0</v>
      </c>
      <c r="H127" s="36" t="n">
        <v>0</v>
      </c>
      <c r="I127" s="36" t="n">
        <v>0</v>
      </c>
      <c r="J127" s="36" t="n">
        <v>0</v>
      </c>
      <c r="K127" s="36" t="n">
        <v>217325</v>
      </c>
      <c r="L127" s="36" t="n">
        <v>0</v>
      </c>
      <c r="M127" s="37">
        <f>SUM(C127,E127,G127,I127,)</f>
        <v/>
      </c>
      <c r="N127" s="37">
        <f>SUM(D127,F127,H127,I127,J127,K127,L127,)</f>
        <v/>
      </c>
      <c r="O127" s="38">
        <f>IFERROR(M127/M140, 0)</f>
        <v/>
      </c>
      <c r="P127" s="39">
        <f>IFERROR(N127 / DetailedCapShares, 0)</f>
        <v/>
      </c>
    </row>
    <row r="128" ht="20" customHeight="1">
      <c r="A128" s="35" t="inlineStr">
        <is>
          <t>052fb752722244e37f00e78a1acfff0f</t>
        </is>
      </c>
      <c r="B128" s="35" t="inlineStr">
        <is>
          <t>Thomas Prins</t>
        </is>
      </c>
      <c r="C128" s="36" t="n">
        <v>0</v>
      </c>
      <c r="D128" s="36" t="n">
        <v>0</v>
      </c>
      <c r="E128" s="36" t="n">
        <v>0</v>
      </c>
      <c r="F128" s="36" t="n">
        <v>0</v>
      </c>
      <c r="G128" s="36" t="n">
        <v>0</v>
      </c>
      <c r="H128" s="36" t="n">
        <v>0</v>
      </c>
      <c r="I128" s="36" t="n">
        <v>0</v>
      </c>
      <c r="J128" s="36" t="n">
        <v>0</v>
      </c>
      <c r="K128" s="36" t="n">
        <v>69447</v>
      </c>
      <c r="L128" s="36" t="n">
        <v>0</v>
      </c>
      <c r="M128" s="37">
        <f>SUM(C128,E128,G128,I128,)</f>
        <v/>
      </c>
      <c r="N128" s="37">
        <f>SUM(D128,F128,H128,I128,J128,K128,L128,)</f>
        <v/>
      </c>
      <c r="O128" s="38">
        <f>IFERROR(M128/M140, 0)</f>
        <v/>
      </c>
      <c r="P128" s="39">
        <f>IFERROR(N128 / DetailedCapShares, 0)</f>
        <v/>
      </c>
    </row>
    <row r="129" ht="20" customHeight="1">
      <c r="A129" s="35" t="inlineStr">
        <is>
          <t>3fa50600330fb99df14d69d3395adefb</t>
        </is>
      </c>
      <c r="B129" s="35" t="inlineStr">
        <is>
          <t>Timothy Chad Van Niekerk</t>
        </is>
      </c>
      <c r="C129" s="36" t="n">
        <v>0</v>
      </c>
      <c r="D129" s="36" t="n">
        <v>0</v>
      </c>
      <c r="E129" s="36" t="n">
        <v>0</v>
      </c>
      <c r="F129" s="36" t="n">
        <v>0</v>
      </c>
      <c r="G129" s="36" t="n">
        <v>0</v>
      </c>
      <c r="H129" s="36" t="n">
        <v>0</v>
      </c>
      <c r="I129" s="36" t="n">
        <v>6729</v>
      </c>
      <c r="J129" s="36" t="n">
        <v>0</v>
      </c>
      <c r="K129" s="36" t="n">
        <v>0</v>
      </c>
      <c r="L129" s="36" t="n">
        <v>0</v>
      </c>
      <c r="M129" s="37">
        <f>SUM(C129,E129,G129,I129,)</f>
        <v/>
      </c>
      <c r="N129" s="37">
        <f>SUM(D129,F129,H129,I129,J129,K129,L129,)</f>
        <v/>
      </c>
      <c r="O129" s="38">
        <f>IFERROR(M129/M140, 0)</f>
        <v/>
      </c>
      <c r="P129" s="39">
        <f>IFERROR(N129 / DetailedCapShares, 0)</f>
        <v/>
      </c>
    </row>
    <row r="130" ht="20" customHeight="1">
      <c r="A130" s="35" t="inlineStr">
        <is>
          <t>d7cc217958fc1a338e2e605de19f5592</t>
        </is>
      </c>
      <c r="B130" s="35" t="inlineStr">
        <is>
          <t>Venus SABAAS3 Investment Limited</t>
        </is>
      </c>
      <c r="C130" s="36" t="n">
        <v>0</v>
      </c>
      <c r="D130" s="36" t="n">
        <v>0</v>
      </c>
      <c r="E130" s="36" t="n">
        <v>0</v>
      </c>
      <c r="F130" s="36" t="n">
        <v>0</v>
      </c>
      <c r="G130" s="36" t="n">
        <v>0</v>
      </c>
      <c r="H130" s="36" t="n">
        <v>0</v>
      </c>
      <c r="I130" s="36" t="n">
        <v>0</v>
      </c>
      <c r="J130" s="36" t="n">
        <v>0</v>
      </c>
      <c r="K130" s="36" t="n">
        <v>0</v>
      </c>
      <c r="L130" s="36" t="n">
        <v>44130</v>
      </c>
      <c r="M130" s="37">
        <f>SUM(C130,E130,G130,I130,)</f>
        <v/>
      </c>
      <c r="N130" s="37">
        <f>SUM(D130,F130,H130,I130,J130,K130,L130,)</f>
        <v/>
      </c>
      <c r="O130" s="38">
        <f>IFERROR(M130/M140, 0)</f>
        <v/>
      </c>
      <c r="P130" s="39">
        <f>IFERROR(N130 / DetailedCapShares, 0)</f>
        <v/>
      </c>
    </row>
    <row r="131" ht="20" customHeight="1">
      <c r="A131" s="35" t="inlineStr">
        <is>
          <t>957b044a71d831c5e2c1f28a02fb6f5e</t>
        </is>
      </c>
      <c r="B131" s="35" t="inlineStr">
        <is>
          <t>Vizela 1 LTD</t>
        </is>
      </c>
      <c r="C131" s="36" t="n">
        <v>0</v>
      </c>
      <c r="D131" s="36" t="n">
        <v>0</v>
      </c>
      <c r="E131" s="36" t="n">
        <v>0</v>
      </c>
      <c r="F131" s="36" t="n">
        <v>0</v>
      </c>
      <c r="G131" s="36" t="n">
        <v>0</v>
      </c>
      <c r="H131" s="36" t="n">
        <v>0</v>
      </c>
      <c r="I131" s="36" t="n">
        <v>0</v>
      </c>
      <c r="J131" s="36" t="n">
        <v>0</v>
      </c>
      <c r="K131" s="36" t="n">
        <v>82029</v>
      </c>
      <c r="L131" s="36" t="n">
        <v>0</v>
      </c>
      <c r="M131" s="37">
        <f>SUM(C131,E131,G131,I131,)</f>
        <v/>
      </c>
      <c r="N131" s="37">
        <f>SUM(D131,F131,H131,I131,J131,K131,L131,)</f>
        <v/>
      </c>
      <c r="O131" s="38">
        <f>IFERROR(M131/M140, 0)</f>
        <v/>
      </c>
      <c r="P131" s="39">
        <f>IFERROR(N131 / DetailedCapShares, 0)</f>
        <v/>
      </c>
    </row>
    <row r="132" ht="20" customHeight="1">
      <c r="A132" s="35" t="inlineStr">
        <is>
          <t>8f67b330cc2eee61c4afe82158307717</t>
        </is>
      </c>
      <c r="B132" s="35" t="inlineStr">
        <is>
          <t>Wafra MENA Capital Ltd for and on behalf of Pure Harvest SP</t>
        </is>
      </c>
      <c r="C132" s="36" t="n">
        <v>0</v>
      </c>
      <c r="D132" s="36" t="n">
        <v>0</v>
      </c>
      <c r="E132" s="36" t="n">
        <v>7112948</v>
      </c>
      <c r="F132" s="36" t="n">
        <v>7112948</v>
      </c>
      <c r="G132" s="36" t="n">
        <v>0</v>
      </c>
      <c r="H132" s="36" t="n">
        <v>0</v>
      </c>
      <c r="I132" s="36" t="n">
        <v>0</v>
      </c>
      <c r="J132" s="36" t="n">
        <v>0</v>
      </c>
      <c r="K132" s="36" t="n">
        <v>0</v>
      </c>
      <c r="L132" s="36" t="n">
        <v>0</v>
      </c>
      <c r="M132" s="37">
        <f>SUM(C132,E132,G132,I132,)</f>
        <v/>
      </c>
      <c r="N132" s="37">
        <f>SUM(D132,F132,H132,I132,J132,K132,L132,)</f>
        <v/>
      </c>
      <c r="O132" s="38">
        <f>IFERROR(M132/M140, 0)</f>
        <v/>
      </c>
      <c r="P132" s="39">
        <f>IFERROR(N132 / DetailedCapShares, 0)</f>
        <v/>
      </c>
    </row>
    <row r="133" ht="20" customHeight="1">
      <c r="A133" s="35" t="inlineStr">
        <is>
          <t>c58ae5f496f12323d0bec760b9781f67</t>
        </is>
      </c>
      <c r="B133" s="35" t="inlineStr">
        <is>
          <t>Watermark Capital I, LLC</t>
        </is>
      </c>
      <c r="C133" s="36" t="n">
        <v>0</v>
      </c>
      <c r="D133" s="36" t="n">
        <v>0</v>
      </c>
      <c r="E133" s="36" t="n">
        <v>598032</v>
      </c>
      <c r="F133" s="36" t="n">
        <v>598032</v>
      </c>
      <c r="G133" s="36" t="n">
        <v>0</v>
      </c>
      <c r="H133" s="36" t="n">
        <v>0</v>
      </c>
      <c r="I133" s="36" t="n">
        <v>0</v>
      </c>
      <c r="J133" s="36" t="n">
        <v>0</v>
      </c>
      <c r="K133" s="36" t="n">
        <v>0</v>
      </c>
      <c r="L133" s="36" t="n">
        <v>0</v>
      </c>
      <c r="M133" s="37">
        <f>SUM(C133,E133,G133,I133,)</f>
        <v/>
      </c>
      <c r="N133" s="37">
        <f>SUM(D133,F133,H133,I133,J133,K133,L133,)</f>
        <v/>
      </c>
      <c r="O133" s="38">
        <f>IFERROR(M133/M140, 0)</f>
        <v/>
      </c>
      <c r="P133" s="39">
        <f>IFERROR(N133 / DetailedCapShares, 0)</f>
        <v/>
      </c>
    </row>
    <row r="134" ht="20" customHeight="1">
      <c r="A134" s="35" t="inlineStr">
        <is>
          <t>9e6b66af68b20d0e1f9df1fe8b26f725</t>
        </is>
      </c>
      <c r="B134" s="35" t="inlineStr">
        <is>
          <t>William Wicker</t>
        </is>
      </c>
      <c r="C134" s="36" t="n">
        <v>0</v>
      </c>
      <c r="D134" s="36" t="n">
        <v>0</v>
      </c>
      <c r="E134" s="36" t="n">
        <v>0</v>
      </c>
      <c r="F134" s="36" t="n">
        <v>0</v>
      </c>
      <c r="G134" s="36" t="n">
        <v>57578</v>
      </c>
      <c r="H134" s="36" t="n">
        <v>57578</v>
      </c>
      <c r="I134" s="36" t="n">
        <v>0</v>
      </c>
      <c r="J134" s="36" t="n">
        <v>0</v>
      </c>
      <c r="K134" s="36" t="n">
        <v>0</v>
      </c>
      <c r="L134" s="36" t="n">
        <v>0</v>
      </c>
      <c r="M134" s="37">
        <f>SUM(C134,E134,G134,I134,)</f>
        <v/>
      </c>
      <c r="N134" s="37">
        <f>SUM(D134,F134,H134,I134,J134,K134,L134,)</f>
        <v/>
      </c>
      <c r="O134" s="38">
        <f>IFERROR(M134/M140, 0)</f>
        <v/>
      </c>
      <c r="P134" s="39">
        <f>IFERROR(N134 / DetailedCapShares, 0)</f>
        <v/>
      </c>
    </row>
    <row r="135" ht="20" customHeight="1">
      <c r="A135" s="35" t="inlineStr">
        <is>
          <t>87553aae3d8932ab351c85ed11f31c5c</t>
        </is>
      </c>
      <c r="B135" s="35" t="inlineStr">
        <is>
          <t>Yaseen Grimen</t>
        </is>
      </c>
      <c r="C135" s="36" t="n">
        <v>0</v>
      </c>
      <c r="D135" s="36" t="n">
        <v>0</v>
      </c>
      <c r="E135" s="36" t="n">
        <v>0</v>
      </c>
      <c r="F135" s="36" t="n">
        <v>0</v>
      </c>
      <c r="G135" s="36" t="n">
        <v>38386</v>
      </c>
      <c r="H135" s="36" t="n">
        <v>38386</v>
      </c>
      <c r="I135" s="36" t="n">
        <v>0</v>
      </c>
      <c r="J135" s="36" t="n">
        <v>0</v>
      </c>
      <c r="K135" s="36" t="n">
        <v>0</v>
      </c>
      <c r="L135" s="36" t="n">
        <v>0</v>
      </c>
      <c r="M135" s="37">
        <f>SUM(C135,E135,G135,I135,)</f>
        <v/>
      </c>
      <c r="N135" s="37">
        <f>SUM(D135,F135,H135,I135,J135,K135,L135,)</f>
        <v/>
      </c>
      <c r="O135" s="38">
        <f>IFERROR(M135/M140, 0)</f>
        <v/>
      </c>
      <c r="P135" s="39">
        <f>IFERROR(N135 / DetailedCapShares, 0)</f>
        <v/>
      </c>
    </row>
    <row r="136" ht="20" customHeight="1">
      <c r="A136" s="19" t="n"/>
      <c r="B136" s="43" t="inlineStr">
        <is>
          <t>Options and RSU's issued and outstanding</t>
        </is>
      </c>
      <c r="C136" s="21" t="n"/>
      <c r="D136" s="21" t="n"/>
      <c r="E136" s="21" t="n"/>
      <c r="F136" s="21" t="n"/>
      <c r="G136" s="21" t="n"/>
      <c r="H136" s="21" t="n"/>
      <c r="I136" s="21" t="n"/>
      <c r="J136" s="21" t="n">
        <v>1078773</v>
      </c>
      <c r="K136" s="21" t="n">
        <v>7104879</v>
      </c>
      <c r="L136" s="21" t="n"/>
      <c r="M136" s="21" t="n"/>
      <c r="N136" s="21" t="n"/>
      <c r="O136" s="42" t="n"/>
      <c r="P136" s="22" t="n"/>
    </row>
    <row r="137" ht="20" customHeight="1">
      <c r="A137" s="24" t="n"/>
      <c r="B137" s="44" t="inlineStr">
        <is>
          <t>Units available for issuance under the plan</t>
        </is>
      </c>
      <c r="C137" s="26" t="n"/>
      <c r="D137" s="26" t="n"/>
      <c r="E137" s="26" t="n"/>
      <c r="F137" s="26" t="n"/>
      <c r="G137" s="26" t="n"/>
      <c r="H137" s="26" t="n"/>
      <c r="I137" s="26" t="n"/>
      <c r="J137" s="26" t="n">
        <v>7391</v>
      </c>
      <c r="K137" s="26" t="n">
        <v>662695</v>
      </c>
      <c r="L137" s="26" t="n"/>
      <c r="M137" s="26" t="n"/>
      <c r="N137" s="26">
        <f>SUM(J137,K137,)</f>
        <v/>
      </c>
      <c r="O137" s="45" t="n"/>
      <c r="P137" s="27">
        <f>IFERROR(N137/N138, 0)</f>
        <v/>
      </c>
    </row>
    <row r="138" ht="20" customHeight="1">
      <c r="A138" s="29" t="n"/>
      <c r="B138" s="29" t="inlineStr">
        <is>
          <t>Fully diluted units</t>
        </is>
      </c>
      <c r="C138" s="31" t="n"/>
      <c r="D138" s="31">
        <f>SUM(D5:D135)</f>
        <v/>
      </c>
      <c r="E138" s="31" t="n"/>
      <c r="F138" s="31">
        <f>SUM(F5:F135)</f>
        <v/>
      </c>
      <c r="G138" s="31" t="n"/>
      <c r="H138" s="31">
        <f>SUM(H5:H135)</f>
        <v/>
      </c>
      <c r="I138" s="31">
        <f>SUM(I5:I135)</f>
        <v/>
      </c>
      <c r="J138" s="31">
        <f>J136+J137</f>
        <v/>
      </c>
      <c r="K138" s="31">
        <f>K136+K137</f>
        <v/>
      </c>
      <c r="L138" s="31">
        <f>SUM(L5:L135)</f>
        <v/>
      </c>
      <c r="M138" s="31" t="n"/>
      <c r="N138" s="31">
        <f>SUM(D138,F138,H138,I138,J138,K138,L138,)</f>
        <v/>
      </c>
      <c r="O138" s="46" t="n"/>
      <c r="P138" s="32">
        <f>IFERROR(SUM(D138,F138,H138,I138,J138,K138,L138,)/N138, 0)</f>
        <v/>
      </c>
    </row>
    <row r="139" ht="20" customHeight="1">
      <c r="A139" s="47" t="n"/>
      <c r="B139" s="47" t="inlineStr">
        <is>
          <t>Fully Diluted Ownership</t>
        </is>
      </c>
      <c r="C139" s="48" t="n"/>
      <c r="D139" s="49">
        <f>IFERROR(D138/N138, 0)</f>
        <v/>
      </c>
      <c r="E139" s="48" t="n"/>
      <c r="F139" s="49">
        <f>IFERROR(F138/N138, 0)</f>
        <v/>
      </c>
      <c r="G139" s="48" t="n"/>
      <c r="H139" s="49">
        <f>IFERROR(H138/N138, 0)</f>
        <v/>
      </c>
      <c r="I139" s="49">
        <f>IFERROR(I138/N138, 0)</f>
        <v/>
      </c>
      <c r="J139" s="49">
        <f>IFERROR(J138/N138, 0)</f>
        <v/>
      </c>
      <c r="K139" s="49">
        <f>IFERROR(K138/N138, 0)</f>
        <v/>
      </c>
      <c r="L139" s="49">
        <f>IFERROR(L138/N138, 0)</f>
        <v/>
      </c>
      <c r="M139" s="48" t="n"/>
      <c r="N139" s="49">
        <f>SUM(D139,F139,H139,I139,J139,K139,L139,)</f>
        <v/>
      </c>
      <c r="O139" s="49" t="n"/>
      <c r="P139" s="50" t="n"/>
    </row>
    <row r="140" ht="20" customHeight="1">
      <c r="A140" s="29" t="n"/>
      <c r="B140" s="29" t="inlineStr">
        <is>
          <t>Total Units Outstanding</t>
        </is>
      </c>
      <c r="C140" s="31">
        <f>SUM(C5:C135)</f>
        <v/>
      </c>
      <c r="D140" s="31" t="n"/>
      <c r="E140" s="31">
        <f>SUM(E5:E135)</f>
        <v/>
      </c>
      <c r="F140" s="31" t="n"/>
      <c r="G140" s="31">
        <f>SUM(G5:G135)</f>
        <v/>
      </c>
      <c r="H140" s="31" t="n"/>
      <c r="I140" s="31">
        <f>SUM(I5:I135)</f>
        <v/>
      </c>
      <c r="J140" s="31" t="n"/>
      <c r="K140" s="31" t="n"/>
      <c r="L140" s="31" t="n"/>
      <c r="M140" s="31">
        <f>SUM(C140,E140,G140,I140,)</f>
        <v/>
      </c>
      <c r="N140" s="31" t="n"/>
      <c r="O140" s="46">
        <f>SUM(O5:O135)</f>
        <v/>
      </c>
      <c r="P140" s="32" t="n"/>
    </row>
    <row r="141" ht="20" customHeight="1">
      <c r="A141" s="47" t="n"/>
      <c r="B141" s="47" t="inlineStr">
        <is>
          <t>Percentage Outstanding</t>
        </is>
      </c>
      <c r="C141" s="49">
        <f>IFERROR(C140/M140, 0)</f>
        <v/>
      </c>
      <c r="D141" s="48" t="n"/>
      <c r="E141" s="49">
        <f>IFERROR(E140/M140, 0)</f>
        <v/>
      </c>
      <c r="F141" s="48" t="n"/>
      <c r="G141" s="49">
        <f>IFERROR(G140/M140, 0)</f>
        <v/>
      </c>
      <c r="H141" s="48" t="n"/>
      <c r="I141" s="49">
        <f>IFERROR(I140/M140, 0)</f>
        <v/>
      </c>
      <c r="J141" s="48" t="n"/>
      <c r="K141" s="48" t="n"/>
      <c r="L141" s="48" t="n"/>
      <c r="M141" s="49">
        <f>SUM(C141,E141,G141,I141,)</f>
        <v/>
      </c>
      <c r="N141" s="48" t="n"/>
      <c r="O141" s="49" t="n"/>
      <c r="P141" s="50" t="n"/>
    </row>
    <row r="142" ht="20" customHeight="1">
      <c r="A142" s="47" t="n"/>
      <c r="B142" s="47" t="inlineStr">
        <is>
          <t>Price per unit</t>
        </is>
      </c>
      <c r="C142" s="51" t="n">
        <v>1.92</v>
      </c>
      <c r="D142" s="51" t="n">
        <v>1.92</v>
      </c>
      <c r="E142" s="51" t="n">
        <v>1.41</v>
      </c>
      <c r="F142" s="51" t="n">
        <v>1.41</v>
      </c>
      <c r="G142" s="51" t="n">
        <v>0.43</v>
      </c>
      <c r="H142" s="51" t="n">
        <v>0.43</v>
      </c>
      <c r="I142" s="48" t="n"/>
      <c r="J142" s="48" t="n"/>
      <c r="K142" s="48" t="n"/>
      <c r="L142" s="48" t="n"/>
      <c r="M142" s="48" t="n"/>
      <c r="N142" s="48" t="n"/>
      <c r="O142" s="49" t="n"/>
      <c r="P142" s="50" t="n"/>
    </row>
  </sheetData>
  <pageMargins left="0.75" right="0.75" top="1" bottom="1" header="0.5" footer="0.5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2024-06-21T06:53:17Z</dcterms:created>
  <dcterms:modified xmlns:dcterms="http://purl.org/dc/terms/" xmlns:xsi="http://www.w3.org/2001/XMLSchema-instance" xsi:type="dcterms:W3CDTF">2024-06-21T06:53:17Z</dcterms:modified>
</cp:coreProperties>
</file>